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20\documenti per pubblicazione\"/>
    </mc:Choice>
  </mc:AlternateContent>
  <bookViews>
    <workbookView xWindow="0" yWindow="0" windowWidth="28680" windowHeight="12345"/>
  </bookViews>
  <sheets>
    <sheet name="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CE!$A$2:$E$566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CE!$1:$2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4" i="1" l="1"/>
  <c r="E563" i="1"/>
  <c r="E562" i="1"/>
  <c r="E561" i="1"/>
  <c r="E560" i="1"/>
  <c r="E559" i="1"/>
  <c r="E558" i="1"/>
  <c r="E557" i="1"/>
  <c r="E556" i="1" s="1"/>
  <c r="E555" i="1"/>
  <c r="E552" i="1"/>
  <c r="E551" i="1"/>
  <c r="E550" i="1"/>
  <c r="E549" i="1"/>
  <c r="E548" i="1"/>
  <c r="E547" i="1"/>
  <c r="E546" i="1"/>
  <c r="E545" i="1"/>
  <c r="E544" i="1" s="1"/>
  <c r="E543" i="1"/>
  <c r="E542" i="1"/>
  <c r="E540" i="1"/>
  <c r="E539" i="1"/>
  <c r="E538" i="1"/>
  <c r="E537" i="1"/>
  <c r="E536" i="1"/>
  <c r="E535" i="1"/>
  <c r="E534" i="1"/>
  <c r="E533" i="1"/>
  <c r="E532" i="1" s="1"/>
  <c r="E531" i="1"/>
  <c r="E529" i="1"/>
  <c r="E528" i="1"/>
  <c r="E527" i="1"/>
  <c r="E525" i="1"/>
  <c r="E524" i="1"/>
  <c r="E522" i="1"/>
  <c r="E520" i="1"/>
  <c r="E519" i="1"/>
  <c r="E518" i="1"/>
  <c r="E517" i="1"/>
  <c r="E516" i="1"/>
  <c r="E515" i="1"/>
  <c r="E514" i="1"/>
  <c r="E513" i="1"/>
  <c r="E512" i="1" s="1"/>
  <c r="E511" i="1"/>
  <c r="E510" i="1" s="1"/>
  <c r="E509" i="1"/>
  <c r="E508" i="1"/>
  <c r="E507" i="1"/>
  <c r="E506" i="1"/>
  <c r="E505" i="1"/>
  <c r="E504" i="1"/>
  <c r="E503" i="1"/>
  <c r="E502" i="1" s="1"/>
  <c r="E501" i="1"/>
  <c r="E500" i="1"/>
  <c r="E498" i="1"/>
  <c r="E496" i="1"/>
  <c r="E494" i="1"/>
  <c r="E492" i="1"/>
  <c r="E491" i="1"/>
  <c r="E490" i="1"/>
  <c r="E488" i="1"/>
  <c r="E487" i="1"/>
  <c r="E486" i="1" s="1"/>
  <c r="E485" i="1"/>
  <c r="E484" i="1"/>
  <c r="E483" i="1"/>
  <c r="E481" i="1"/>
  <c r="E480" i="1"/>
  <c r="E479" i="1"/>
  <c r="E478" i="1"/>
  <c r="E477" i="1"/>
  <c r="E475" i="1"/>
  <c r="E474" i="1"/>
  <c r="E473" i="1"/>
  <c r="E472" i="1" s="1"/>
  <c r="E471" i="1"/>
  <c r="E469" i="1"/>
  <c r="E468" i="1"/>
  <c r="E467" i="1"/>
  <c r="E466" i="1"/>
  <c r="E465" i="1"/>
  <c r="E464" i="1"/>
  <c r="E463" i="1"/>
  <c r="E462" i="1"/>
  <c r="E461" i="1"/>
  <c r="E460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1" i="1"/>
  <c r="E440" i="1"/>
  <c r="E439" i="1"/>
  <c r="E438" i="1"/>
  <c r="E437" i="1"/>
  <c r="E436" i="1"/>
  <c r="E434" i="1"/>
  <c r="E433" i="1"/>
  <c r="E432" i="1"/>
  <c r="E431" i="1"/>
  <c r="E430" i="1"/>
  <c r="E429" i="1"/>
  <c r="E428" i="1"/>
  <c r="E427" i="1"/>
  <c r="E426" i="1"/>
  <c r="E424" i="1"/>
  <c r="E423" i="1"/>
  <c r="E422" i="1" s="1"/>
  <c r="E421" i="1"/>
  <c r="E420" i="1"/>
  <c r="E419" i="1"/>
  <c r="E418" i="1" s="1"/>
  <c r="E416" i="1"/>
  <c r="E414" i="1"/>
  <c r="E413" i="1"/>
  <c r="E412" i="1"/>
  <c r="E411" i="1"/>
  <c r="E410" i="1"/>
  <c r="E409" i="1"/>
  <c r="E408" i="1"/>
  <c r="E406" i="1"/>
  <c r="E405" i="1"/>
  <c r="E404" i="1"/>
  <c r="E402" i="1"/>
  <c r="E401" i="1"/>
  <c r="E400" i="1"/>
  <c r="E397" i="1"/>
  <c r="E396" i="1"/>
  <c r="E395" i="1"/>
  <c r="E394" i="1"/>
  <c r="E393" i="1"/>
  <c r="E392" i="1"/>
  <c r="E391" i="1"/>
  <c r="E390" i="1"/>
  <c r="E388" i="1"/>
  <c r="E387" i="1"/>
  <c r="E386" i="1"/>
  <c r="E384" i="1"/>
  <c r="E383" i="1"/>
  <c r="E382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4" i="1"/>
  <c r="E363" i="1"/>
  <c r="E362" i="1"/>
  <c r="E361" i="1"/>
  <c r="E360" i="1" s="1"/>
  <c r="E359" i="1"/>
  <c r="E358" i="1"/>
  <c r="E356" i="1"/>
  <c r="E354" i="1"/>
  <c r="E353" i="1"/>
  <c r="E352" i="1"/>
  <c r="E351" i="1"/>
  <c r="E350" i="1"/>
  <c r="E349" i="1"/>
  <c r="E348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2" i="1"/>
  <c r="E331" i="1"/>
  <c r="E329" i="1"/>
  <c r="E328" i="1"/>
  <c r="E327" i="1"/>
  <c r="E326" i="1"/>
  <c r="E325" i="1"/>
  <c r="E324" i="1"/>
  <c r="E322" i="1"/>
  <c r="E321" i="1"/>
  <c r="E320" i="1"/>
  <c r="E319" i="1"/>
  <c r="E318" i="1"/>
  <c r="E317" i="1"/>
  <c r="E316" i="1"/>
  <c r="E315" i="1"/>
  <c r="E314" i="1"/>
  <c r="E312" i="1"/>
  <c r="E311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8" i="1"/>
  <c r="E287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0" i="1"/>
  <c r="E259" i="1"/>
  <c r="E258" i="1"/>
  <c r="E257" i="1"/>
  <c r="E256" i="1" s="1"/>
  <c r="E255" i="1"/>
  <c r="E254" i="1"/>
  <c r="E253" i="1"/>
  <c r="E252" i="1"/>
  <c r="E251" i="1"/>
  <c r="E250" i="1" s="1"/>
  <c r="E249" i="1"/>
  <c r="E248" i="1"/>
  <c r="E247" i="1"/>
  <c r="E246" i="1"/>
  <c r="E245" i="1"/>
  <c r="E244" i="1"/>
  <c r="E242" i="1"/>
  <c r="E241" i="1"/>
  <c r="E240" i="1"/>
  <c r="E239" i="1"/>
  <c r="E238" i="1"/>
  <c r="E236" i="1"/>
  <c r="E235" i="1"/>
  <c r="E234" i="1"/>
  <c r="E233" i="1"/>
  <c r="E232" i="1"/>
  <c r="E230" i="1"/>
  <c r="E229" i="1"/>
  <c r="E228" i="1"/>
  <c r="E226" i="1"/>
  <c r="E225" i="1"/>
  <c r="E224" i="1"/>
  <c r="E223" i="1"/>
  <c r="E222" i="1"/>
  <c r="E221" i="1"/>
  <c r="E220" i="1"/>
  <c r="E219" i="1"/>
  <c r="E218" i="1"/>
  <c r="E216" i="1"/>
  <c r="E215" i="1"/>
  <c r="E214" i="1"/>
  <c r="E213" i="1"/>
  <c r="E212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7" i="1"/>
  <c r="E195" i="1"/>
  <c r="E194" i="1"/>
  <c r="E193" i="1"/>
  <c r="E191" i="1"/>
  <c r="E190" i="1"/>
  <c r="E189" i="1"/>
  <c r="E188" i="1" s="1"/>
  <c r="E187" i="1"/>
  <c r="E186" i="1"/>
  <c r="E185" i="1"/>
  <c r="E184" i="1"/>
  <c r="E183" i="1"/>
  <c r="E182" i="1"/>
  <c r="E181" i="1"/>
  <c r="E180" i="1" s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1" i="1"/>
  <c r="E150" i="1"/>
  <c r="E149" i="1"/>
  <c r="E147" i="1"/>
  <c r="E146" i="1"/>
  <c r="E145" i="1"/>
  <c r="E143" i="1"/>
  <c r="E142" i="1"/>
  <c r="E141" i="1"/>
  <c r="E137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2" i="1"/>
  <c r="E111" i="1"/>
  <c r="E110" i="1"/>
  <c r="E108" i="1"/>
  <c r="E107" i="1"/>
  <c r="E106" i="1"/>
  <c r="E105" i="1"/>
  <c r="E104" i="1"/>
  <c r="E103" i="1"/>
  <c r="E102" i="1"/>
  <c r="E100" i="1"/>
  <c r="E98" i="1"/>
  <c r="E97" i="1"/>
  <c r="E96" i="1"/>
  <c r="E95" i="1"/>
  <c r="E94" i="1"/>
  <c r="E93" i="1"/>
  <c r="E92" i="1"/>
  <c r="E91" i="1" s="1"/>
  <c r="E90" i="1"/>
  <c r="E89" i="1"/>
  <c r="E88" i="1"/>
  <c r="E87" i="1"/>
  <c r="E86" i="1"/>
  <c r="E85" i="1"/>
  <c r="E84" i="1" s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3" i="1"/>
  <c r="E42" i="1"/>
  <c r="E41" i="1"/>
  <c r="E40" i="1"/>
  <c r="E39" i="1"/>
  <c r="E38" i="1"/>
  <c r="E37" i="1"/>
  <c r="E36" i="1"/>
  <c r="E35" i="1" s="1"/>
  <c r="E34" i="1"/>
  <c r="E33" i="1"/>
  <c r="E32" i="1"/>
  <c r="E31" i="1"/>
  <c r="E30" i="1"/>
  <c r="E28" i="1"/>
  <c r="E27" i="1"/>
  <c r="E26" i="1"/>
  <c r="E25" i="1"/>
  <c r="E24" i="1"/>
  <c r="E22" i="1"/>
  <c r="E21" i="1"/>
  <c r="E20" i="1" s="1"/>
  <c r="E19" i="1"/>
  <c r="E18" i="1"/>
  <c r="E17" i="1"/>
  <c r="E16" i="1"/>
  <c r="E13" i="1"/>
  <c r="E12" i="1"/>
  <c r="E11" i="1"/>
  <c r="E10" i="1"/>
  <c r="E8" i="1"/>
  <c r="E7" i="1"/>
  <c r="E482" i="1" l="1"/>
  <c r="E476" i="1"/>
  <c r="E489" i="1"/>
  <c r="E541" i="1"/>
  <c r="E499" i="1"/>
  <c r="E530" i="1"/>
  <c r="E565" i="1"/>
  <c r="E192" i="1"/>
  <c r="E9" i="1"/>
  <c r="E15" i="1"/>
  <c r="E23" i="1"/>
  <c r="E29" i="1"/>
  <c r="E63" i="1"/>
  <c r="E45" i="1" s="1"/>
  <c r="E101" i="1"/>
  <c r="E109" i="1"/>
  <c r="E113" i="1"/>
  <c r="E144" i="1"/>
  <c r="E148" i="1"/>
  <c r="E152" i="1"/>
  <c r="E170" i="1"/>
  <c r="E211" i="1"/>
  <c r="E217" i="1"/>
  <c r="E231" i="1"/>
  <c r="E227" i="1" s="1"/>
  <c r="E237" i="1"/>
  <c r="E243" i="1"/>
  <c r="E261" i="1"/>
  <c r="E289" i="1"/>
  <c r="E313" i="1"/>
  <c r="E323" i="1"/>
  <c r="E333" i="1"/>
  <c r="E347" i="1"/>
  <c r="E355" i="1"/>
  <c r="E357" i="1"/>
  <c r="E367" i="1"/>
  <c r="E381" i="1"/>
  <c r="E385" i="1"/>
  <c r="E389" i="1"/>
  <c r="E399" i="1"/>
  <c r="E403" i="1"/>
  <c r="E407" i="1"/>
  <c r="E417" i="1"/>
  <c r="E435" i="1"/>
  <c r="E443" i="1"/>
  <c r="E459" i="1"/>
  <c r="E493" i="1"/>
  <c r="E398" i="1" l="1"/>
  <c r="E366" i="1"/>
  <c r="E330" i="1"/>
  <c r="E44" i="1"/>
  <c r="E6" i="1"/>
  <c r="E497" i="1"/>
  <c r="E99" i="1"/>
  <c r="E442" i="1"/>
  <c r="E425" i="1"/>
  <c r="E415" i="1"/>
  <c r="E380" i="1"/>
  <c r="E310" i="1"/>
  <c r="E286" i="1"/>
  <c r="E140" i="1"/>
  <c r="E14" i="1"/>
  <c r="E526" i="1"/>
  <c r="E139" i="1" l="1"/>
  <c r="E495" i="1"/>
  <c r="E5" i="1"/>
  <c r="E365" i="1"/>
  <c r="E523" i="1"/>
  <c r="E309" i="1"/>
  <c r="E179" i="1"/>
  <c r="E521" i="1" l="1"/>
  <c r="E4" i="1"/>
  <c r="E138" i="1"/>
  <c r="E178" i="1"/>
  <c r="E470" i="1" l="1"/>
  <c r="E136" i="1"/>
  <c r="E553" i="1"/>
  <c r="E554" i="1" l="1"/>
  <c r="E566" i="1" l="1"/>
</calcChain>
</file>

<file path=xl/sharedStrings.xml><?xml version="1.0" encoding="utf-8"?>
<sst xmlns="http://schemas.openxmlformats.org/spreadsheetml/2006/main" count="1742" uniqueCount="1134">
  <si>
    <t>(migliaia di euro)</t>
  </si>
  <si>
    <t>Cons</t>
  </si>
  <si>
    <t>CODICE</t>
  </si>
  <si>
    <t>VOCE MODELLO CE</t>
  </si>
  <si>
    <t>IMPORTO</t>
  </si>
  <si>
    <t>SEGNO
(+/-)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</si>
  <si>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</si>
  <si>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</si>
  <si>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</si>
  <si>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</si>
  <si>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</si>
  <si>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</si>
  <si>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</si>
  <si>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</si>
  <si>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</si>
  <si>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</si>
  <si>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</si>
  <si>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</si>
  <si>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</si>
  <si>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</si>
  <si>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</si>
  <si>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</si>
  <si>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</si>
  <si>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</si>
  <si>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</si>
  <si>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</si>
  <si>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</si>
  <si>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</si>
  <si>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</si>
  <si>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</si>
  <si>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</si>
  <si>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</si>
  <si>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</si>
  <si>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</si>
  <si>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</si>
  <si>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</si>
  <si>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</si>
  <si>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</si>
  <si>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</si>
  <si>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</si>
  <si>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</si>
  <si>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</si>
  <si>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</si>
  <si>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</si>
  <si>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</si>
  <si>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</si>
  <si>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</si>
  <si>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</si>
  <si>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</si>
  <si>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</si>
  <si>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</si>
  <si>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</si>
  <si>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</si>
  <si>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</si>
  <si>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</si>
  <si>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</si>
  <si>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</si>
  <si>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</si>
  <si>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</si>
  <si>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</si>
  <si>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</si>
  <si>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</si>
  <si>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</si>
  <si>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</si>
  <si>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</si>
  <si>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</si>
  <si>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</si>
  <si>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</si>
  <si>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</si>
  <si>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</si>
  <si>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</si>
  <si>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</si>
  <si>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</si>
  <si>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</si>
  <si>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</si>
  <si>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</si>
  <si>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</si>
  <si>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</si>
  <si>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</si>
  <si>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</si>
  <si>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</si>
  <si>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</si>
  <si>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</si>
  <si>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</si>
  <si>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</si>
  <si>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</si>
  <si>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</si>
  <si>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</si>
  <si>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</si>
  <si>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</si>
  <si>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</si>
  <si>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</si>
  <si>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</si>
  <si>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</si>
  <si>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</si>
  <si>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</si>
  <si>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</si>
  <si>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</si>
  <si>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</si>
  <si>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</si>
  <si>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</si>
  <si>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</si>
  <si>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</si>
  <si>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</si>
  <si>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</si>
  <si>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</si>
  <si>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</si>
  <si>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</si>
  <si>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</si>
  <si>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</si>
  <si>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</si>
  <si>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</si>
  <si>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</si>
  <si>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</si>
  <si>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</si>
  <si>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</si>
  <si>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</si>
  <si>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</si>
  <si>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</si>
  <si>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</si>
  <si>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</si>
  <si>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</si>
  <si>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</si>
  <si>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</si>
  <si>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</si>
  <si>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</si>
  <si>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</si>
  <si>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</si>
  <si>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</si>
  <si>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</si>
  <si>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</si>
  <si>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</si>
  <si>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</si>
  <si>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</si>
  <si>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</si>
  <si>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</si>
  <si>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</si>
  <si>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</si>
  <si>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</si>
  <si>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</si>
  <si>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</si>
  <si>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</si>
  <si>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</si>
  <si>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</si>
  <si>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</si>
  <si>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</si>
  <si>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</si>
  <si>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</si>
  <si>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</si>
  <si>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</si>
  <si>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</si>
  <si>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</si>
  <si>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</si>
  <si>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</si>
  <si>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</si>
  <si>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</si>
  <si>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</si>
  <si>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</si>
  <si>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</si>
  <si>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</si>
  <si>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</si>
  <si>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</si>
  <si>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</si>
  <si>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</si>
  <si>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</si>
  <si>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</si>
  <si>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</si>
  <si>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</si>
  <si>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</si>
  <si>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</si>
  <si>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</si>
  <si>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</si>
  <si>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</si>
  <si>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</si>
  <si>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</si>
  <si>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</si>
  <si>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</si>
  <si>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</si>
  <si>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</si>
  <si>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</si>
  <si>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</si>
  <si>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</si>
  <si>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</si>
  <si>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</si>
  <si>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</si>
  <si>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</si>
  <si>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</si>
  <si>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</si>
  <si>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</si>
  <si>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</si>
  <si>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</si>
  <si>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</si>
  <si>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</si>
  <si>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</si>
  <si>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</si>
  <si>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</si>
  <si>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</si>
  <si>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</si>
  <si>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</si>
  <si>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</si>
  <si>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</si>
  <si>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</si>
  <si>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</si>
  <si>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</si>
  <si>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</si>
  <si>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</si>
  <si>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</si>
  <si>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</si>
  <si>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</si>
  <si>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</si>
  <si>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</si>
  <si>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</si>
  <si>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</si>
  <si>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</si>
  <si>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</si>
  <si>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</si>
  <si>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</si>
  <si>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</si>
  <si>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</si>
  <si>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</si>
  <si>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</si>
  <si>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</si>
  <si>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</si>
  <si>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</si>
  <si>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</si>
  <si>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</si>
  <si>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</si>
  <si>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</si>
  <si>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</si>
  <si>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</si>
  <si>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</si>
  <si>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</si>
  <si>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</si>
  <si>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</si>
  <si>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</si>
  <si>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</si>
  <si>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</si>
  <si>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</si>
  <si>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</si>
  <si>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</si>
  <si>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</si>
  <si>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</si>
  <si>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</si>
  <si>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</si>
  <si>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</si>
  <si>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</si>
  <si>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</si>
  <si>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</si>
  <si>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</si>
  <si>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</si>
  <si>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</si>
  <si>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</si>
  <si>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</si>
  <si>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</si>
  <si>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</si>
  <si>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</si>
  <si>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</si>
  <si>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</si>
  <si>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</si>
  <si>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</si>
  <si>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</si>
  <si>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</si>
  <si>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</si>
  <si>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</si>
  <si>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</si>
  <si>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</si>
  <si>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</si>
  <si>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</si>
  <si>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</si>
  <si>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</si>
  <si>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</si>
  <si>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</si>
  <si>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</si>
  <si>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</si>
  <si>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</si>
  <si>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</si>
  <si>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</si>
  <si>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</si>
  <si>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</si>
  <si>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</si>
  <si>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</si>
  <si>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</si>
  <si>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</si>
  <si>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</si>
  <si>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</si>
  <si>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</si>
  <si>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</si>
  <si>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</si>
  <si>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</si>
  <si>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</si>
  <si>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</si>
  <si>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</si>
  <si>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</si>
  <si>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</si>
  <si>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</si>
  <si>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</si>
  <si>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</si>
  <si>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</si>
  <si>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</si>
  <si>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</si>
  <si>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</si>
  <si>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</si>
  <si>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</si>
  <si>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</si>
  <si>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</si>
  <si>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</si>
  <si>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</si>
  <si>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</si>
  <si>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</si>
  <si>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</si>
  <si>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</si>
  <si>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</si>
  <si>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</si>
  <si>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</si>
  <si>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</si>
  <si>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</si>
  <si>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</si>
  <si>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</si>
  <si>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</si>
  <si>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</si>
  <si>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</si>
  <si>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</si>
  <si>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</si>
  <si>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</si>
  <si>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</si>
  <si>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</si>
  <si>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</si>
  <si>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</si>
  <si>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</si>
  <si>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</si>
  <si>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</si>
  <si>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</si>
  <si>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</si>
  <si>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</si>
  <si>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</si>
  <si>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</si>
  <si>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</si>
  <si>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</si>
  <si>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</si>
  <si>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</si>
  <si>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</si>
  <si>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</si>
  <si>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</si>
  <si>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</si>
  <si>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</si>
  <si>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</si>
  <si>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</si>
  <si>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</si>
  <si>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</si>
  <si>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</si>
  <si>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</si>
  <si>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</si>
  <si>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</si>
  <si>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</si>
  <si>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</si>
  <si>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</si>
  <si>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</si>
  <si>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</si>
  <si>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</si>
  <si>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</si>
  <si>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</si>
  <si>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</si>
  <si>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</si>
  <si>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</si>
  <si>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</si>
  <si>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</si>
  <si>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</si>
  <si>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</si>
  <si>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</si>
  <si>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</si>
  <si>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</si>
  <si>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</si>
  <si>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</si>
  <si>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</si>
  <si>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</si>
  <si>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</si>
  <si>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</si>
  <si>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</si>
  <si>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</si>
  <si>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</si>
  <si>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</si>
  <si>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</si>
  <si>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</si>
  <si>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</si>
  <si>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</si>
  <si>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</si>
  <si>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</si>
  <si>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</si>
  <si>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</si>
  <si>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</si>
  <si>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</si>
  <si>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</si>
  <si>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</si>
  <si>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</si>
  <si>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</si>
  <si>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</si>
  <si>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</si>
  <si>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</si>
  <si>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</si>
  <si>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</si>
  <si>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</si>
  <si>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</si>
  <si>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</si>
  <si>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</si>
  <si>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</si>
  <si>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</si>
  <si>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</si>
  <si>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</si>
  <si>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</si>
  <si>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</si>
  <si>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</si>
  <si>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</si>
  <si>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</si>
  <si>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</si>
  <si>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</si>
  <si>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</si>
  <si>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</si>
  <si>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</si>
  <si>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</si>
  <si>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</si>
  <si>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</si>
  <si>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</si>
  <si>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</si>
  <si>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</si>
  <si>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</si>
  <si>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</si>
  <si>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</si>
  <si>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</si>
  <si>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</si>
  <si>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</si>
  <si>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</si>
  <si>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</si>
  <si>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</si>
  <si>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</si>
  <si>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</si>
  <si>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</si>
  <si>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</si>
  <si>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</si>
  <si>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</si>
  <si>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</si>
  <si>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</si>
  <si>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</si>
  <si>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</si>
  <si>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</si>
  <si>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</si>
  <si>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</si>
  <si>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</si>
  <si>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</si>
  <si>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</si>
  <si>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</si>
  <si>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</si>
  <si>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</si>
  <si>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</si>
  <si>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</si>
  <si>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</si>
  <si>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</si>
  <si>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</si>
  <si>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</si>
  <si>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</si>
  <si>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</si>
  <si>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</si>
  <si>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</si>
  <si>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</si>
  <si>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</si>
  <si>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</si>
  <si>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</si>
  <si>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</si>
  <si>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</si>
  <si>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</si>
  <si>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</si>
  <si>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</si>
  <si>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</si>
  <si>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</si>
  <si>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</si>
  <si>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</si>
  <si>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</si>
  <si>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</si>
  <si>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</si>
  <si>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</si>
  <si>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</si>
  <si>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</si>
  <si>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</si>
  <si>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</si>
  <si>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</si>
  <si>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</si>
  <si>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</si>
  <si>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</si>
  <si>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</si>
  <si>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</si>
  <si>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</si>
  <si>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</si>
  <si>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</si>
  <si>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</si>
  <si>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</si>
  <si>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</si>
  <si>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</si>
  <si>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</si>
  <si>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</si>
  <si>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</si>
  <si>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</si>
  <si>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</si>
  <si>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</si>
  <si>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</si>
  <si>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</si>
  <si>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</si>
  <si>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</si>
  <si>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</si>
  <si>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</si>
  <si>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</si>
  <si>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</si>
  <si>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</si>
  <si>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</si>
  <si>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</si>
  <si>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</si>
  <si>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</si>
  <si>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</si>
  <si>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</si>
  <si>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</si>
  <si>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</si>
  <si>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</si>
  <si>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</si>
  <si>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</si>
  <si>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</si>
  <si>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</si>
  <si>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</si>
  <si>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</si>
  <si>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</si>
  <si>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</si>
  <si>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</si>
  <si>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</si>
  <si>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</si>
  <si>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</si>
  <si>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</si>
  <si>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</si>
  <si>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</si>
  <si>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</si>
  <si>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</si>
  <si>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</si>
  <si>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</si>
  <si>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</si>
  <si>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</si>
  <si>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</si>
  <si>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</si>
  <si>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</si>
  <si>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</si>
  <si>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</si>
  <si>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</si>
  <si>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</si>
  <si>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</si>
  <si>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</si>
  <si>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</si>
  <si>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</si>
  <si>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</si>
  <si>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</si>
  <si>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</si>
  <si>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</si>
  <si>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</si>
  <si>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</si>
  <si>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</si>
  <si>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</si>
  <si>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</si>
  <si>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</si>
  <si>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</si>
  <si>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</si>
  <si>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</si>
  <si>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</si>
  <si>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</si>
  <si>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</si>
  <si>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</si>
  <si>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</si>
  <si>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</si>
  <si>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</si>
  <si>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</si>
  <si>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</si>
  <si>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</si>
  <si>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</si>
  <si>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</si>
  <si>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</si>
  <si>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</si>
  <si>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</si>
  <si>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</si>
  <si>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</si>
  <si>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</si>
  <si>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</si>
  <si>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</si>
  <si>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</si>
  <si>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</si>
  <si>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</si>
  <si>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</si>
  <si>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</si>
  <si>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</si>
  <si>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</si>
  <si>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</si>
  <si>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</si>
  <si>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</si>
  <si>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</si>
  <si>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</si>
  <si>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</si>
  <si>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</si>
  <si>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</si>
  <si>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</si>
  <si>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</si>
  <si>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</si>
  <si>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</si>
  <si>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</si>
  <si>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</si>
  <si>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</si>
  <si>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</si>
  <si>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</si>
  <si>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</si>
  <si>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</si>
  <si>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</si>
  <si>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</si>
  <si>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</si>
  <si>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</si>
  <si>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</si>
  <si>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</si>
  <si>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</si>
  <si>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</si>
  <si>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</si>
  <si>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</si>
  <si>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</si>
  <si>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</si>
  <si>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</si>
  <si>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</si>
  <si>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</si>
  <si>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</si>
  <si>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</si>
  <si>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</si>
  <si>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</si>
  <si>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</si>
  <si>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</si>
  <si>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</si>
  <si>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</si>
  <si>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</si>
  <si>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</si>
  <si>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</si>
  <si>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</si>
  <si>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</si>
  <si>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</si>
  <si>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</si>
  <si>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</si>
  <si>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</si>
  <si>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</si>
  <si>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</si>
  <si>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</si>
  <si>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</si>
  <si>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</si>
  <si>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</si>
  <si>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</si>
  <si>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</si>
  <si>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</si>
  <si>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</si>
  <si>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</si>
  <si>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</si>
  <si>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</si>
  <si>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</si>
  <si>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</si>
  <si>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</si>
  <si>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</si>
  <si>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</si>
  <si>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</si>
  <si>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</si>
  <si>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</si>
  <si>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</si>
  <si>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</si>
  <si>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</si>
  <si>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</si>
  <si>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</si>
  <si>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</si>
  <si>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</si>
  <si>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</si>
  <si>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</si>
  <si>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</si>
  <si>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</si>
  <si>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</si>
  <si>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</si>
  <si>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</si>
  <si>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</si>
  <si>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</si>
  <si>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</si>
  <si>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</si>
  <si>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</si>
  <si>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</si>
  <si>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</si>
  <si>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</si>
  <si>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</si>
  <si>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</si>
  <si>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</si>
  <si>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</si>
  <si>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</si>
  <si>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</si>
  <si>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</si>
  <si>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</si>
  <si>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</si>
  <si>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</si>
  <si>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</si>
  <si>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</si>
  <si>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</si>
  <si>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</si>
  <si>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</si>
  <si>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</si>
  <si>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</si>
  <si>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</si>
  <si>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</si>
  <si>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</si>
  <si>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</si>
  <si>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</si>
  <si>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</si>
  <si>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</si>
  <si>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</si>
  <si>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</si>
  <si>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</si>
  <si>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</si>
  <si>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</si>
  <si>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</si>
  <si>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</si>
  <si>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</si>
  <si>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</si>
  <si>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</si>
  <si>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</si>
  <si>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</si>
  <si>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</si>
  <si>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</si>
  <si>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</si>
  <si>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</si>
  <si>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</si>
  <si>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</si>
  <si>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</si>
  <si>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</si>
  <si>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</si>
  <si>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</si>
  <si>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</si>
  <si>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</si>
  <si>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</si>
  <si>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</si>
  <si>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</si>
  <si>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</si>
  <si>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</si>
  <si>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</si>
  <si>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</si>
  <si>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</si>
  <si>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</si>
  <si>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</si>
  <si>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</si>
  <si>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</si>
  <si>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</si>
  <si>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</si>
  <si>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</si>
  <si>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</si>
  <si>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</si>
  <si>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</si>
  <si>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</si>
  <si>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</si>
  <si>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</si>
  <si>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</si>
  <si>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</si>
  <si>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</si>
  <si>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</si>
  <si>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</si>
  <si>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</si>
  <si>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</si>
  <si>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</si>
  <si>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</si>
  <si>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</si>
  <si>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</si>
  <si>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</si>
  <si>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</si>
  <si>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</si>
  <si>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</si>
  <si>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</si>
  <si>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</si>
  <si>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</si>
  <si>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</si>
  <si>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</si>
  <si>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</si>
  <si>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</si>
  <si>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</si>
  <si>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</si>
  <si>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</si>
  <si>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</si>
  <si>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</si>
  <si>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</si>
  <si>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</si>
  <si>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</si>
  <si>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</si>
  <si>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</si>
  <si>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</si>
  <si>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</si>
  <si>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</si>
  <si>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</si>
  <si>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</si>
  <si>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</si>
  <si>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</si>
  <si>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</si>
  <si>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</si>
  <si>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</si>
  <si>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</si>
  <si>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</si>
  <si>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</si>
  <si>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</si>
  <si>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</si>
  <si>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</si>
  <si>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</si>
  <si>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</si>
  <si>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</si>
  <si>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</si>
  <si>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</si>
  <si>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</si>
  <si>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</si>
  <si>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</si>
  <si>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</si>
  <si>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</si>
  <si>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</si>
  <si>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</si>
  <si>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</si>
  <si>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</si>
  <si>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</si>
  <si>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</si>
  <si>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</si>
  <si>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</si>
  <si>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</si>
  <si>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</si>
  <si>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</si>
  <si>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</si>
  <si>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</si>
  <si>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</si>
  <si>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</si>
  <si>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</si>
  <si>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</si>
  <si>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</si>
  <si>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</si>
  <si>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</si>
  <si>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</si>
  <si>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</si>
  <si>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</si>
  <si>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</si>
  <si>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</si>
  <si>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</si>
  <si>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</si>
  <si>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</si>
  <si>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</si>
  <si>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</si>
  <si>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</si>
  <si>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</si>
  <si>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</si>
  <si>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</si>
  <si>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</si>
  <si>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</si>
  <si>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</si>
  <si>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</si>
  <si>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</si>
  <si>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</si>
  <si>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</si>
  <si>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</si>
  <si>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+/-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</si>
  <si>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</si>
  <si>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</si>
  <si>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</si>
  <si>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</si>
  <si>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</si>
  <si>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</si>
  <si>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</si>
  <si>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</si>
  <si>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</si>
  <si>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</si>
  <si>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</si>
  <si>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</si>
  <si>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</si>
  <si>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</si>
  <si>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</si>
  <si>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</si>
  <si>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</si>
  <si>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</si>
  <si>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</si>
  <si>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</si>
  <si>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</si>
  <si>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</si>
  <si>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</si>
  <si>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</si>
  <si>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</si>
  <si>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</si>
  <si>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</si>
  <si>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</si>
  <si>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</si>
  <si>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</si>
  <si>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</si>
  <si>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</si>
  <si>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</si>
  <si>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</si>
  <si>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</si>
  <si>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</si>
  <si>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</si>
  <si>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</si>
  <si>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</si>
  <si>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</si>
  <si>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</si>
  <si>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</si>
  <si>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</si>
  <si>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</si>
  <si>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</si>
  <si>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</si>
  <si>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</si>
  <si>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</si>
  <si>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</si>
  <si>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</si>
  <si>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</si>
  <si>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</si>
  <si>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</si>
  <si>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</si>
  <si>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</si>
  <si>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</si>
  <si>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</si>
  <si>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</si>
  <si>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</si>
  <si>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</si>
  <si>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</si>
  <si>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</si>
  <si>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</si>
  <si>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</si>
  <si>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</si>
  <si>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</si>
  <si>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</si>
  <si>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</si>
  <si>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</si>
  <si>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</si>
  <si>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</si>
  <si>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</si>
  <si>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</si>
  <si>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</si>
  <si>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</si>
  <si>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</si>
  <si>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</si>
  <si>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</si>
  <si>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</si>
  <si>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</si>
  <si>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</si>
  <si>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</si>
  <si>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</si>
  <si>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</si>
  <si>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</si>
  <si>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</si>
  <si>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</si>
  <si>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</si>
  <si>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</si>
  <si>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</si>
  <si>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</si>
  <si>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</si>
  <si>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</si>
  <si>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</si>
  <si>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</si>
  <si>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</si>
  <si>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</si>
  <si>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</si>
  <si>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</si>
  <si>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</si>
  <si>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</si>
  <si>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</si>
  <si>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</si>
  <si>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</si>
  <si>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</si>
  <si>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</si>
  <si>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</si>
  <si>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</si>
  <si>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</si>
  <si>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</si>
  <si>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</si>
  <si>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</si>
  <si>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</si>
  <si>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</si>
  <si>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</si>
  <si>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</si>
  <si>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</si>
  <si>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</si>
  <si>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</si>
  <si>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</si>
  <si>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</si>
  <si>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</si>
  <si>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</si>
  <si>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</si>
  <si>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</si>
  <si>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</si>
  <si>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</si>
  <si>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</si>
  <si>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</si>
  <si>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</si>
  <si>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</si>
  <si>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</si>
  <si>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</si>
  <si>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</si>
  <si>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</si>
  <si>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</si>
  <si>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</si>
  <si>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</si>
  <si>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Plusvalenze+F109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</si>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</sst>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0_ ;\-#,##0.00\ "/>
    <numFmt numFmtId="166" formatCode="_ * #,##0_ ;_ * \-#,##0_ ;_ * &quot;-&quot;_ ;_ @_ "/>
    <numFmt numFmtId="167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ahoma"/>
      <family val="2"/>
    </font>
    <font>
      <sz val="10"/>
      <color indexed="9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name val="MS Sans Serif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z val="10"/>
      <color rgb="FFFF0000"/>
      <name val="Tahoma"/>
      <family val="2"/>
    </font>
    <font>
      <strike/>
      <sz val="10"/>
      <color indexed="10"/>
      <name val="Tahoma"/>
      <family val="2"/>
    </font>
    <font>
      <b/>
      <i/>
      <u/>
      <sz val="10"/>
      <name val="Tahoma"/>
      <family val="2"/>
    </font>
    <font>
      <sz val="12"/>
      <color indexed="9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right" vertical="center"/>
    </xf>
    <xf numFmtId="4" fontId="2" fillId="2" borderId="1" xfId="1" quotePrefix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 wrapText="1"/>
    </xf>
    <xf numFmtId="165" fontId="5" fillId="2" borderId="3" xfId="2" applyNumberFormat="1" applyFont="1" applyFill="1" applyBorder="1" applyAlignment="1" applyProtection="1">
      <alignment horizontal="right" vertical="center" wrapText="1"/>
    </xf>
    <xf numFmtId="4" fontId="5" fillId="2" borderId="3" xfId="3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7" fillId="0" borderId="2" xfId="2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vertical="center"/>
    </xf>
    <xf numFmtId="0" fontId="8" fillId="0" borderId="5" xfId="2" applyFont="1" applyFill="1" applyBorder="1" applyAlignment="1" applyProtection="1">
      <alignment vertical="center" wrapText="1"/>
    </xf>
    <xf numFmtId="165" fontId="8" fillId="0" borderId="5" xfId="2" applyNumberFormat="1" applyFont="1" applyFill="1" applyBorder="1" applyAlignment="1" applyProtection="1">
      <alignment horizontal="right" vertical="center" wrapText="1"/>
    </xf>
    <xf numFmtId="4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vertical="center"/>
    </xf>
    <xf numFmtId="0" fontId="2" fillId="0" borderId="6" xfId="2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vertical="center" wrapText="1"/>
    </xf>
    <xf numFmtId="165" fontId="10" fillId="0" borderId="8" xfId="5" quotePrefix="1" applyNumberFormat="1" applyFont="1" applyFill="1" applyBorder="1" applyAlignment="1" applyProtection="1">
      <alignment horizontal="right" vertical="center"/>
      <protection locked="0"/>
    </xf>
    <xf numFmtId="4" fontId="5" fillId="0" borderId="6" xfId="4" applyNumberFormat="1" applyFont="1" applyFill="1" applyBorder="1" applyAlignment="1" applyProtection="1">
      <alignment vertical="center" wrapText="1"/>
    </xf>
    <xf numFmtId="0" fontId="8" fillId="0" borderId="0" xfId="1" applyFont="1" applyFill="1" applyAlignment="1">
      <alignment vertical="center"/>
    </xf>
    <xf numFmtId="0" fontId="11" fillId="0" borderId="6" xfId="2" applyFont="1" applyFill="1" applyBorder="1" applyAlignment="1" applyProtection="1">
      <alignment horizontal="center" vertical="center"/>
    </xf>
    <xf numFmtId="0" fontId="12" fillId="0" borderId="7" xfId="2" applyFont="1" applyFill="1" applyBorder="1" applyAlignment="1" applyProtection="1">
      <alignment vertical="center" wrapText="1"/>
    </xf>
    <xf numFmtId="165" fontId="12" fillId="0" borderId="7" xfId="2" applyNumberFormat="1" applyFont="1" applyFill="1" applyBorder="1" applyAlignment="1" applyProtection="1">
      <alignment horizontal="right" vertical="center" wrapText="1"/>
    </xf>
    <xf numFmtId="4" fontId="12" fillId="0" borderId="6" xfId="4" applyNumberFormat="1" applyFont="1" applyFill="1" applyBorder="1" applyAlignment="1" applyProtection="1">
      <alignment vertical="center" wrapText="1"/>
    </xf>
    <xf numFmtId="0" fontId="13" fillId="0" borderId="0" xfId="1" applyFont="1" applyFill="1" applyAlignment="1">
      <alignment vertical="center"/>
    </xf>
    <xf numFmtId="0" fontId="11" fillId="0" borderId="7" xfId="2" applyFont="1" applyFill="1" applyBorder="1" applyAlignment="1" applyProtection="1">
      <alignment vertical="center" wrapText="1"/>
    </xf>
    <xf numFmtId="165" fontId="11" fillId="0" borderId="7" xfId="2" applyNumberFormat="1" applyFont="1" applyFill="1" applyBorder="1" applyAlignment="1" applyProtection="1">
      <alignment horizontal="right" vertical="center" wrapText="1"/>
    </xf>
    <xf numFmtId="4" fontId="11" fillId="0" borderId="6" xfId="4" applyNumberFormat="1" applyFont="1" applyFill="1" applyBorder="1" applyAlignment="1" applyProtection="1">
      <alignment vertical="center" wrapText="1"/>
    </xf>
    <xf numFmtId="0" fontId="6" fillId="0" borderId="0" xfId="1" applyFont="1" applyFill="1" applyAlignment="1">
      <alignment vertical="center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left" vertical="center" wrapTex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7" xfId="2" applyFont="1" applyFill="1" applyBorder="1" applyAlignment="1" applyProtection="1">
      <alignment horizontal="left" vertical="center" wrapText="1"/>
    </xf>
    <xf numFmtId="0" fontId="11" fillId="0" borderId="6" xfId="2" applyFont="1" applyFill="1" applyBorder="1" applyAlignment="1" applyProtection="1">
      <alignment horizontal="left" vertical="center" wrapText="1"/>
    </xf>
    <xf numFmtId="0" fontId="15" fillId="3" borderId="9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horizontal="left" vertical="center" wrapText="1"/>
    </xf>
    <xf numFmtId="0" fontId="11" fillId="0" borderId="7" xfId="2" applyFont="1" applyFill="1" applyBorder="1" applyAlignment="1" applyProtection="1">
      <alignment horizontal="left" vertical="center" wrapText="1"/>
    </xf>
    <xf numFmtId="0" fontId="5" fillId="0" borderId="7" xfId="2" applyFont="1" applyFill="1" applyBorder="1" applyAlignment="1" applyProtection="1">
      <alignment horizontal="left" vertical="center" wrapText="1"/>
    </xf>
    <xf numFmtId="49" fontId="7" fillId="2" borderId="6" xfId="6" applyNumberFormat="1" applyFont="1" applyFill="1" applyBorder="1" applyAlignment="1">
      <alignment horizontal="center" vertical="center"/>
    </xf>
    <xf numFmtId="0" fontId="12" fillId="0" borderId="7" xfId="2" applyFont="1" applyFill="1" applyBorder="1" applyAlignment="1" applyProtection="1">
      <alignment horizontal="center" vertical="center" wrapText="1"/>
    </xf>
    <xf numFmtId="0" fontId="12" fillId="0" borderId="6" xfId="2" applyFont="1" applyFill="1" applyBorder="1" applyAlignment="1" applyProtection="1">
      <alignment horizontal="left" vertical="center" wrapText="1"/>
    </xf>
    <xf numFmtId="165" fontId="2" fillId="0" borderId="7" xfId="2" applyNumberFormat="1" applyFont="1" applyFill="1" applyBorder="1" applyAlignment="1" applyProtection="1">
      <alignment horizontal="right" vertical="center" wrapText="1"/>
    </xf>
    <xf numFmtId="0" fontId="15" fillId="0" borderId="9" xfId="2" applyFont="1" applyFill="1" applyBorder="1" applyAlignment="1" applyProtection="1">
      <alignment horizontal="center" vertical="center" wrapText="1"/>
    </xf>
    <xf numFmtId="4" fontId="2" fillId="0" borderId="6" xfId="4" applyNumberFormat="1" applyFont="1" applyFill="1" applyBorder="1" applyAlignment="1" applyProtection="1">
      <alignment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>
      <alignment horizontal="center" vertical="center"/>
    </xf>
    <xf numFmtId="0" fontId="16" fillId="0" borderId="6" xfId="2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 applyProtection="1">
      <alignment horizontal="center" vertical="center"/>
    </xf>
    <xf numFmtId="0" fontId="8" fillId="0" borderId="7" xfId="2" applyFont="1" applyFill="1" applyBorder="1" applyAlignment="1" applyProtection="1">
      <alignment vertical="center"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15" fillId="3" borderId="9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2" fillId="0" borderId="6" xfId="2" quotePrefix="1" applyFont="1" applyFill="1" applyBorder="1" applyAlignment="1" applyProtection="1">
      <alignment horizontal="center" vertical="center"/>
    </xf>
    <xf numFmtId="0" fontId="17" fillId="0" borderId="7" xfId="2" applyFont="1" applyFill="1" applyBorder="1" applyAlignment="1" applyProtection="1">
      <alignment vertical="center" wrapText="1"/>
    </xf>
    <xf numFmtId="0" fontId="17" fillId="0" borderId="7" xfId="2" applyFont="1" applyFill="1" applyBorder="1" applyAlignment="1" applyProtection="1">
      <alignment horizontal="left" vertical="center" wrapText="1"/>
    </xf>
    <xf numFmtId="165" fontId="5" fillId="0" borderId="7" xfId="2" applyNumberFormat="1" applyFont="1" applyFill="1" applyBorder="1" applyAlignment="1" applyProtection="1">
      <alignment horizontal="right" vertical="center" wrapText="1"/>
    </xf>
    <xf numFmtId="0" fontId="5" fillId="0" borderId="6" xfId="2" applyFont="1" applyFill="1" applyBorder="1" applyAlignment="1" applyProtection="1">
      <alignment horizontal="left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4" fontId="5" fillId="0" borderId="6" xfId="7" applyNumberFormat="1" applyFont="1" applyFill="1" applyBorder="1" applyAlignment="1" applyProtection="1">
      <alignment vertical="center" wrapText="1"/>
    </xf>
    <xf numFmtId="0" fontId="2" fillId="0" borderId="10" xfId="2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165" fontId="5" fillId="0" borderId="11" xfId="2" applyNumberFormat="1" applyFont="1" applyFill="1" applyBorder="1" applyAlignment="1" applyProtection="1">
      <alignment horizontal="right" vertical="center" wrapText="1"/>
    </xf>
    <xf numFmtId="4" fontId="5" fillId="0" borderId="10" xfId="4" applyNumberFormat="1" applyFont="1" applyFill="1" applyBorder="1" applyAlignment="1" applyProtection="1">
      <alignment vertical="center" wrapText="1"/>
    </xf>
    <xf numFmtId="49" fontId="7" fillId="2" borderId="10" xfId="6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Border="1" applyAlignment="1">
      <alignment vertical="center"/>
    </xf>
    <xf numFmtId="165" fontId="6" fillId="2" borderId="0" xfId="1" applyNumberFormat="1" applyFont="1" applyFill="1" applyBorder="1" applyAlignment="1">
      <alignment horizontal="right" vertical="center"/>
    </xf>
    <xf numFmtId="4" fontId="6" fillId="2" borderId="0" xfId="1" applyNumberFormat="1" applyFont="1" applyFill="1" applyBorder="1" applyAlignment="1">
      <alignment vertical="center"/>
    </xf>
    <xf numFmtId="0" fontId="18" fillId="2" borderId="0" xfId="1" applyFont="1" applyFill="1" applyAlignment="1">
      <alignment vertical="center"/>
    </xf>
    <xf numFmtId="0" fontId="19" fillId="2" borderId="0" xfId="1" applyFont="1" applyFill="1" applyAlignment="1">
      <alignment vertical="center"/>
    </xf>
    <xf numFmtId="3" fontId="19" fillId="2" borderId="0" xfId="1" applyNumberFormat="1" applyFont="1" applyFill="1" applyAlignment="1">
      <alignment vertical="center"/>
    </xf>
    <xf numFmtId="165" fontId="6" fillId="2" borderId="0" xfId="1" applyNumberFormat="1" applyFont="1" applyFill="1" applyAlignment="1">
      <alignment horizontal="right" vertical="center"/>
    </xf>
    <xf numFmtId="4" fontId="6" fillId="2" borderId="0" xfId="1" applyNumberFormat="1" applyFont="1" applyFill="1" applyAlignment="1">
      <alignment vertical="center"/>
    </xf>
  </cellXfs>
  <cellStyles count="8">
    <cellStyle name="Migliaia [0]_Mattone CE_Budget 2008 (v. 0.5 del 12.02.2008) 2" xfId="3"/>
    <cellStyle name="Migliaia 2" xfId="5"/>
    <cellStyle name="Migliaia_Mattone CE_Budget 2008 (v. 0.5 del 12.02.2008) 2" xfId="4"/>
    <cellStyle name="Migliaia_Mattone CE_Budget 2008 (v. 0.5 del 12.02.2008) 2 2" xfId="7"/>
    <cellStyle name="Normal_Sheet1 2" xfId="2"/>
    <cellStyle name="Normale" xfId="0" builtinId="0"/>
    <cellStyle name="Normale_Mattone CE_Budget 2008 (v. 0.5 del 12.02.2008) 2" xfId="1"/>
    <cellStyle name="Normale_Mattone CE_Budget 2008 (v. 0.5 del 12.02.2008)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20/bilancio%20definitivo%202020%20dopo%20riliev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confronti"/>
      <sheetName val="Bive per cod mod CE"/>
      <sheetName val="aggregatore CE"/>
      <sheetName val="MOD sp Ministeriale"/>
      <sheetName val="MOD ce Ministeriale"/>
      <sheetName val="CE"/>
      <sheetName val="SP"/>
      <sheetName val="Stato Patrimoniale"/>
      <sheetName val="Conto Economico"/>
      <sheetName val="pivot sp PER CODICE"/>
      <sheetName val="TBSP"/>
      <sheetName val="TBCE"/>
      <sheetName val="Schema Rediconto Finanziario"/>
      <sheetName val="Linee guida RF"/>
      <sheetName val="CE alimentante"/>
      <sheetName val="SP alimentante"/>
      <sheetName val="Saldi da COGE_aggiornare"/>
      <sheetName val="Scritture integrazione_aggiorna"/>
      <sheetName val="integrazione fondi personale"/>
      <sheetName val="Personale_aggiornare"/>
      <sheetName val="118"/>
      <sheetName val="Tab A"/>
      <sheetName val="ALPI"/>
      <sheetName val="ammortamenti e sterilizz"/>
      <sheetName val="Fatture da ricevere beni"/>
      <sheetName val="nuovo Mod CE per invio"/>
      <sheetName val="BV CE per invio regione"/>
      <sheetName val="BV SP per invio regione "/>
      <sheetName val="ALLEGATO 2.1 (SP)"/>
      <sheetName val="ALLEGATO 2.2 (CE)"/>
      <sheetName val="VERIFICA CONTI MANCANTI CE"/>
      <sheetName val="VERIFICA CONTI MANCANTI SP"/>
      <sheetName val="conti region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>
        <row r="5">
          <cell r="B5">
            <v>4565677.4227499999</v>
          </cell>
        </row>
      </sheetData>
      <sheetData sheetId="27"/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0">
          <cell r="C30">
            <v>0</v>
          </cell>
        </row>
      </sheetData>
      <sheetData sheetId="41"/>
      <sheetData sheetId="42">
        <row r="30">
          <cell r="C30">
            <v>0</v>
          </cell>
        </row>
      </sheetData>
      <sheetData sheetId="43">
        <row r="30">
          <cell r="C30">
            <v>0</v>
          </cell>
        </row>
      </sheetData>
      <sheetData sheetId="44"/>
      <sheetData sheetId="45">
        <row r="5">
          <cell r="B5">
            <v>4565677.4227499999</v>
          </cell>
        </row>
      </sheetData>
      <sheetData sheetId="46"/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>
        <row r="30">
          <cell r="C30">
            <v>0</v>
          </cell>
        </row>
      </sheetData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1">
          <cell r="A1" t="str">
            <v>AZIENDA:</v>
          </cell>
        </row>
      </sheetData>
      <sheetData sheetId="123">
        <row r="1">
          <cell r="A1" t="str">
            <v>AZIENDA:</v>
          </cell>
        </row>
      </sheetData>
      <sheetData sheetId="124">
        <row r="1">
          <cell r="A1" t="str">
            <v>Avellino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A2" t="str">
            <v>Abitazioni di tipo signorile</v>
          </cell>
        </row>
      </sheetData>
      <sheetData sheetId="131">
        <row r="2">
          <cell r="A2" t="str">
            <v>Abitazioni di tipo signorile</v>
          </cell>
        </row>
      </sheetData>
      <sheetData sheetId="132">
        <row r="1">
          <cell r="A1" t="str">
            <v>Avellino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7">
          <cell r="L7">
            <v>4.3999999999999997E-2</v>
          </cell>
        </row>
      </sheetData>
      <sheetData sheetId="208" refreshError="1"/>
      <sheetData sheetId="209"/>
      <sheetData sheetId="210"/>
      <sheetData sheetId="211"/>
      <sheetData sheetId="212">
        <row r="4">
          <cell r="A4" t="str">
            <v>-</v>
          </cell>
        </row>
      </sheetData>
      <sheetData sheetId="213">
        <row r="4">
          <cell r="A4" t="str">
            <v>-</v>
          </cell>
        </row>
      </sheetData>
      <sheetData sheetId="214">
        <row r="4">
          <cell r="A4" t="str">
            <v>-</v>
          </cell>
        </row>
      </sheetData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3">
          <cell r="I3">
            <v>153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1">
          <cell r="A1" t="str">
            <v>Codice USL/Azienda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1">
          <cell r="A1" t="str">
            <v>Codice USL/Azienda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">
          <cell r="A1" t="str">
            <v>AZIENDA: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>
        <row r="1">
          <cell r="A1" t="str">
            <v>Avellino</v>
          </cell>
        </row>
      </sheetData>
      <sheetData sheetId="779">
        <row r="1">
          <cell r="A1" t="str">
            <v>AZIENDA:</v>
          </cell>
        </row>
      </sheetData>
      <sheetData sheetId="780">
        <row r="2">
          <cell r="A2" t="str">
            <v>Abitazioni di tipo signorile</v>
          </cell>
        </row>
      </sheetData>
      <sheetData sheetId="781">
        <row r="2">
          <cell r="A2" t="str">
            <v>Abitazioni di tipo signorile</v>
          </cell>
        </row>
      </sheetData>
      <sheetData sheetId="782" refreshError="1"/>
      <sheetData sheetId="783">
        <row r="1">
          <cell r="A1" t="str">
            <v>AZIENDA:</v>
          </cell>
        </row>
      </sheetData>
      <sheetData sheetId="784">
        <row r="5">
          <cell r="B5">
            <v>4565677.4227499999</v>
          </cell>
        </row>
      </sheetData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>
        <row r="1">
          <cell r="A1" t="str">
            <v>AZIENDA:</v>
          </cell>
        </row>
      </sheetData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>
        <row r="7">
          <cell r="L7">
            <v>4.3999999999999997E-2</v>
          </cell>
        </row>
      </sheetData>
      <sheetData sheetId="822">
        <row r="7">
          <cell r="L7">
            <v>4.3999999999999997E-2</v>
          </cell>
        </row>
      </sheetData>
      <sheetData sheetId="823">
        <row r="1">
          <cell r="A1" t="str">
            <v>Somma di rettificato</v>
          </cell>
        </row>
      </sheetData>
      <sheetData sheetId="824">
        <row r="1">
          <cell r="A1" t="str">
            <v>Codice USL/Azienda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2">
          <cell r="C2" t="str">
            <v>CODICE</v>
          </cell>
        </row>
      </sheetData>
      <sheetData sheetId="827"/>
      <sheetData sheetId="828">
        <row r="2">
          <cell r="C2" t="str">
            <v>CODICE</v>
          </cell>
        </row>
      </sheetData>
      <sheetData sheetId="829">
        <row r="1">
          <cell r="A1" t="str">
            <v>Avellino</v>
          </cell>
        </row>
      </sheetData>
      <sheetData sheetId="830">
        <row r="1">
          <cell r="A1" t="str">
            <v>Codice USL/Azienda</v>
          </cell>
        </row>
      </sheetData>
      <sheetData sheetId="831">
        <row r="1">
          <cell r="A1" t="str">
            <v>Avellino</v>
          </cell>
        </row>
      </sheetData>
      <sheetData sheetId="832">
        <row r="2">
          <cell r="A2" t="str">
            <v>Abitazioni di tipo signorile</v>
          </cell>
        </row>
      </sheetData>
      <sheetData sheetId="833">
        <row r="2">
          <cell r="C2" t="str">
            <v>CODICE</v>
          </cell>
        </row>
      </sheetData>
      <sheetData sheetId="834">
        <row r="1">
          <cell r="A1" t="str">
            <v>AZIENDA:</v>
          </cell>
        </row>
      </sheetData>
      <sheetData sheetId="835">
        <row r="2">
          <cell r="C2" t="str">
            <v>CODICE</v>
          </cell>
        </row>
      </sheetData>
      <sheetData sheetId="836">
        <row r="1">
          <cell r="A1" t="str">
            <v>AZIENDA: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/>
      <sheetData sheetId="897"/>
      <sheetData sheetId="898" refreshError="1"/>
      <sheetData sheetId="899" refreshError="1"/>
      <sheetData sheetId="900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1061"/>
  <sheetViews>
    <sheetView tabSelected="1" topLeftCell="A532" workbookViewId="0">
      <selection sqref="A1:E566"/>
    </sheetView>
  </sheetViews>
  <sheetFormatPr defaultColWidth="10.42578125" defaultRowHeight="15" x14ac:dyDescent="0.25"/>
  <cols>
    <col min="1" max="1" width="6.5703125" style="13" customWidth="1"/>
    <col min="2" max="2" width="11.5703125" style="13" customWidth="1"/>
    <col min="3" max="3" width="93.5703125" style="13" customWidth="1"/>
    <col min="4" max="4" width="15.5703125" style="77" customWidth="1"/>
    <col min="5" max="5" width="17.85546875" style="78" bestFit="1" customWidth="1"/>
    <col min="6" max="6" width="15.85546875" style="74" bestFit="1" customWidth="1"/>
    <col min="7" max="7" width="2.5703125" style="13" customWidth="1"/>
    <col min="8" max="204" width="10.42578125" style="13"/>
    <col min="205" max="213" width="9.42578125" style="13" customWidth="1"/>
    <col min="214" max="214" width="1" style="13" customWidth="1"/>
    <col min="215" max="218" width="3.42578125" style="13" customWidth="1"/>
    <col min="219" max="219" width="1.5703125" style="13" customWidth="1"/>
    <col min="220" max="220" width="17.5703125" style="13" customWidth="1"/>
    <col min="221" max="221" width="1.5703125" style="13" customWidth="1"/>
    <col min="222" max="225" width="3.42578125" style="13" customWidth="1"/>
    <col min="226" max="226" width="1.5703125" style="13" customWidth="1"/>
    <col min="227" max="227" width="12.42578125" style="13" customWidth="1"/>
    <col min="228" max="228" width="1.5703125" style="13" customWidth="1"/>
    <col min="229" max="231" width="3" style="13" customWidth="1"/>
    <col min="232" max="232" width="4.42578125" style="13" customWidth="1"/>
    <col min="233" max="234" width="3" style="13" customWidth="1"/>
    <col min="235" max="240" width="3.42578125" style="13" customWidth="1"/>
    <col min="241" max="242" width="9.42578125" style="13" customWidth="1"/>
    <col min="243" max="246" width="3.42578125" style="13" customWidth="1"/>
    <col min="247" max="247" width="4.42578125" style="13" customWidth="1"/>
    <col min="248" max="16384" width="10.42578125" style="13"/>
  </cols>
  <sheetData>
    <row r="1" spans="1:6" s="6" customFormat="1" ht="13.5" thickBot="1" x14ac:dyDescent="0.3">
      <c r="A1" s="1"/>
      <c r="B1" s="1"/>
      <c r="C1" s="2"/>
      <c r="D1" s="3"/>
      <c r="E1" s="4" t="s">
        <v>0</v>
      </c>
      <c r="F1" s="5"/>
    </row>
    <row r="2" spans="1:6" ht="26.25" thickBot="1" x14ac:dyDescent="0.3">
      <c r="A2" s="7" t="s">
        <v>1</v>
      </c>
      <c r="B2" s="8" t="s">
        <v>2</v>
      </c>
      <c r="C2" s="9" t="s">
        <v>3</v>
      </c>
      <c r="D2" s="10"/>
      <c r="E2" s="11" t="s">
        <v>4</v>
      </c>
      <c r="F2" s="12" t="s">
        <v>5</v>
      </c>
    </row>
    <row r="3" spans="1:6" s="19" customFormat="1" x14ac:dyDescent="0.25">
      <c r="A3" s="14"/>
      <c r="B3" s="15"/>
      <c r="C3" s="16" t="s">
        <v>6</v>
      </c>
      <c r="D3" s="17"/>
      <c r="E3" s="18"/>
      <c r="F3" s="14"/>
    </row>
    <row r="4" spans="1:6" s="24" customFormat="1" x14ac:dyDescent="0.25">
      <c r="A4" s="20"/>
      <c r="B4" s="21" t="s">
        <v>7</v>
      </c>
      <c r="C4" s="21" t="s">
        <v>8</v>
      </c>
      <c r="D4" s="22">
        <v>0</v>
      </c>
      <c r="E4" s="23">
        <f>E5+E14+E29+E34</f>
        <v>87620375.890000001</v>
      </c>
      <c r="F4" s="20" t="s">
        <v>9</v>
      </c>
    </row>
    <row r="5" spans="1:6" s="29" customFormat="1" x14ac:dyDescent="0.25">
      <c r="A5" s="25"/>
      <c r="B5" s="26" t="s">
        <v>10</v>
      </c>
      <c r="C5" s="26" t="s">
        <v>11</v>
      </c>
      <c r="D5" s="27">
        <v>0</v>
      </c>
      <c r="E5" s="28">
        <f>E6+E13</f>
        <v>86070589.340000004</v>
      </c>
      <c r="F5" s="20" t="s">
        <v>9</v>
      </c>
    </row>
    <row r="6" spans="1:6" s="33" customFormat="1" x14ac:dyDescent="0.25">
      <c r="A6" s="20"/>
      <c r="B6" s="30" t="s">
        <v>12</v>
      </c>
      <c r="C6" s="30" t="s">
        <v>13</v>
      </c>
      <c r="D6" s="31">
        <v>0</v>
      </c>
      <c r="E6" s="32">
        <f>E7+E8+E9+E12</f>
        <v>79146751.230000004</v>
      </c>
      <c r="F6" s="20" t="s">
        <v>9</v>
      </c>
    </row>
    <row r="7" spans="1:6" s="33" customFormat="1" x14ac:dyDescent="0.25">
      <c r="A7" s="20"/>
      <c r="B7" s="34" t="s">
        <v>14</v>
      </c>
      <c r="C7" s="35" t="s">
        <v>15</v>
      </c>
      <c r="D7" s="31">
        <v>0</v>
      </c>
      <c r="E7" s="32">
        <f>D7</f>
        <v>0</v>
      </c>
      <c r="F7" s="20"/>
    </row>
    <row r="8" spans="1:6" s="33" customFormat="1" x14ac:dyDescent="0.25">
      <c r="A8" s="20"/>
      <c r="B8" s="34" t="s">
        <v>16</v>
      </c>
      <c r="C8" s="35" t="s">
        <v>17</v>
      </c>
      <c r="D8" s="31">
        <v>28770650.390000001</v>
      </c>
      <c r="E8" s="32">
        <f>D8</f>
        <v>28770650.390000001</v>
      </c>
      <c r="F8" s="20"/>
    </row>
    <row r="9" spans="1:6" s="33" customFormat="1" x14ac:dyDescent="0.25">
      <c r="A9" s="20"/>
      <c r="B9" s="34" t="s">
        <v>18</v>
      </c>
      <c r="C9" s="35" t="s">
        <v>19</v>
      </c>
      <c r="D9" s="31">
        <v>0</v>
      </c>
      <c r="E9" s="32">
        <f>E10+E11</f>
        <v>50376100.840000004</v>
      </c>
      <c r="F9" s="20"/>
    </row>
    <row r="10" spans="1:6" s="33" customFormat="1" x14ac:dyDescent="0.25">
      <c r="A10" s="20"/>
      <c r="B10" s="34" t="s">
        <v>20</v>
      </c>
      <c r="C10" s="35" t="s">
        <v>21</v>
      </c>
      <c r="D10" s="31">
        <v>10391290</v>
      </c>
      <c r="E10" s="32">
        <f>D10</f>
        <v>10391290</v>
      </c>
      <c r="F10" s="20"/>
    </row>
    <row r="11" spans="1:6" s="33" customFormat="1" x14ac:dyDescent="0.25">
      <c r="A11" s="20"/>
      <c r="B11" s="34" t="s">
        <v>22</v>
      </c>
      <c r="C11" s="35" t="s">
        <v>23</v>
      </c>
      <c r="D11" s="31">
        <v>39984810.840000004</v>
      </c>
      <c r="E11" s="32">
        <f>D11</f>
        <v>39984810.840000004</v>
      </c>
      <c r="F11" s="20"/>
    </row>
    <row r="12" spans="1:6" s="33" customFormat="1" x14ac:dyDescent="0.25">
      <c r="A12" s="20"/>
      <c r="B12" s="34" t="s">
        <v>24</v>
      </c>
      <c r="C12" s="35" t="s">
        <v>25</v>
      </c>
      <c r="D12" s="31">
        <v>0</v>
      </c>
      <c r="E12" s="32">
        <f>D12</f>
        <v>0</v>
      </c>
      <c r="F12" s="20"/>
    </row>
    <row r="13" spans="1:6" s="33" customFormat="1" x14ac:dyDescent="0.25">
      <c r="A13" s="20"/>
      <c r="B13" s="30" t="s">
        <v>26</v>
      </c>
      <c r="C13" s="30" t="s">
        <v>27</v>
      </c>
      <c r="D13" s="31">
        <v>6923838.1099999994</v>
      </c>
      <c r="E13" s="32">
        <f>D13</f>
        <v>6923838.1099999994</v>
      </c>
      <c r="F13" s="20" t="s">
        <v>9</v>
      </c>
    </row>
    <row r="14" spans="1:6" s="33" customFormat="1" x14ac:dyDescent="0.25">
      <c r="A14" s="20"/>
      <c r="B14" s="26" t="s">
        <v>28</v>
      </c>
      <c r="C14" s="26" t="s">
        <v>29</v>
      </c>
      <c r="D14" s="27">
        <v>0</v>
      </c>
      <c r="E14" s="28">
        <f>E15+E20+E23</f>
        <v>1549786.55</v>
      </c>
      <c r="F14" s="20" t="s">
        <v>9</v>
      </c>
    </row>
    <row r="15" spans="1:6" s="33" customFormat="1" x14ac:dyDescent="0.25">
      <c r="A15" s="20"/>
      <c r="B15" s="30" t="s">
        <v>30</v>
      </c>
      <c r="C15" s="30" t="s">
        <v>31</v>
      </c>
      <c r="D15" s="31">
        <v>0</v>
      </c>
      <c r="E15" s="32">
        <f>SUM(E16:E19)</f>
        <v>0</v>
      </c>
      <c r="F15" s="20" t="s">
        <v>9</v>
      </c>
    </row>
    <row r="16" spans="1:6" s="33" customFormat="1" x14ac:dyDescent="0.25">
      <c r="A16" s="20"/>
      <c r="B16" s="36" t="s">
        <v>32</v>
      </c>
      <c r="C16" s="36" t="s">
        <v>33</v>
      </c>
      <c r="D16" s="31">
        <v>0</v>
      </c>
      <c r="E16" s="32">
        <f>D16</f>
        <v>0</v>
      </c>
      <c r="F16" s="20" t="s">
        <v>9</v>
      </c>
    </row>
    <row r="17" spans="1:6" s="33" customFormat="1" ht="25.5" x14ac:dyDescent="0.25">
      <c r="A17" s="20"/>
      <c r="B17" s="36" t="s">
        <v>34</v>
      </c>
      <c r="C17" s="36" t="s">
        <v>35</v>
      </c>
      <c r="D17" s="31">
        <v>0</v>
      </c>
      <c r="E17" s="32">
        <f>D17</f>
        <v>0</v>
      </c>
      <c r="F17" s="20" t="s">
        <v>9</v>
      </c>
    </row>
    <row r="18" spans="1:6" s="33" customFormat="1" ht="25.5" x14ac:dyDescent="0.25">
      <c r="A18" s="20"/>
      <c r="B18" s="36" t="s">
        <v>36</v>
      </c>
      <c r="C18" s="36" t="s">
        <v>37</v>
      </c>
      <c r="D18" s="31">
        <v>0</v>
      </c>
      <c r="E18" s="32">
        <f>D18</f>
        <v>0</v>
      </c>
      <c r="F18" s="20" t="s">
        <v>9</v>
      </c>
    </row>
    <row r="19" spans="1:6" s="33" customFormat="1" x14ac:dyDescent="0.25">
      <c r="A19" s="20"/>
      <c r="B19" s="36" t="s">
        <v>38</v>
      </c>
      <c r="C19" s="36" t="s">
        <v>39</v>
      </c>
      <c r="D19" s="31">
        <v>0</v>
      </c>
      <c r="E19" s="32">
        <f>D19</f>
        <v>0</v>
      </c>
      <c r="F19" s="20" t="s">
        <v>9</v>
      </c>
    </row>
    <row r="20" spans="1:6" s="33" customFormat="1" x14ac:dyDescent="0.25">
      <c r="A20" s="20"/>
      <c r="B20" s="30" t="s">
        <v>40</v>
      </c>
      <c r="C20" s="30" t="s">
        <v>41</v>
      </c>
      <c r="D20" s="31">
        <v>0</v>
      </c>
      <c r="E20" s="32">
        <f>SUM(E21:E22)</f>
        <v>0</v>
      </c>
      <c r="F20" s="20" t="s">
        <v>9</v>
      </c>
    </row>
    <row r="21" spans="1:6" s="33" customFormat="1" x14ac:dyDescent="0.25">
      <c r="A21" s="20" t="s">
        <v>42</v>
      </c>
      <c r="B21" s="36" t="s">
        <v>43</v>
      </c>
      <c r="C21" s="37" t="s">
        <v>44</v>
      </c>
      <c r="D21" s="31">
        <v>0</v>
      </c>
      <c r="E21" s="32">
        <f>D21</f>
        <v>0</v>
      </c>
      <c r="F21" s="20" t="s">
        <v>9</v>
      </c>
    </row>
    <row r="22" spans="1:6" s="33" customFormat="1" x14ac:dyDescent="0.25">
      <c r="A22" s="20" t="s">
        <v>42</v>
      </c>
      <c r="B22" s="36" t="s">
        <v>45</v>
      </c>
      <c r="C22" s="37" t="s">
        <v>46</v>
      </c>
      <c r="D22" s="31">
        <v>0</v>
      </c>
      <c r="E22" s="32">
        <f>D22</f>
        <v>0</v>
      </c>
      <c r="F22" s="20" t="s">
        <v>9</v>
      </c>
    </row>
    <row r="23" spans="1:6" s="33" customFormat="1" x14ac:dyDescent="0.25">
      <c r="A23" s="20"/>
      <c r="B23" s="30" t="s">
        <v>47</v>
      </c>
      <c r="C23" s="38" t="s">
        <v>48</v>
      </c>
      <c r="D23" s="31">
        <v>0</v>
      </c>
      <c r="E23" s="32">
        <f>SUM(E24:E28)</f>
        <v>1549786.55</v>
      </c>
      <c r="F23" s="20" t="s">
        <v>9</v>
      </c>
    </row>
    <row r="24" spans="1:6" s="33" customFormat="1" x14ac:dyDescent="0.25">
      <c r="A24" s="39"/>
      <c r="B24" s="34" t="s">
        <v>49</v>
      </c>
      <c r="C24" s="35" t="s">
        <v>50</v>
      </c>
      <c r="D24" s="31">
        <v>6305.12</v>
      </c>
      <c r="E24" s="32">
        <f>D24</f>
        <v>6305.12</v>
      </c>
      <c r="F24" s="20"/>
    </row>
    <row r="25" spans="1:6" s="33" customFormat="1" x14ac:dyDescent="0.25">
      <c r="A25" s="20"/>
      <c r="B25" s="34" t="s">
        <v>51</v>
      </c>
      <c r="C25" s="35" t="s">
        <v>52</v>
      </c>
      <c r="D25" s="31">
        <v>1445326.43</v>
      </c>
      <c r="E25" s="32">
        <f>D25</f>
        <v>1445326.43</v>
      </c>
      <c r="F25" s="20" t="s">
        <v>9</v>
      </c>
    </row>
    <row r="26" spans="1:6" s="33" customFormat="1" x14ac:dyDescent="0.25">
      <c r="A26" s="20"/>
      <c r="B26" s="34" t="s">
        <v>53</v>
      </c>
      <c r="C26" s="35" t="s">
        <v>54</v>
      </c>
      <c r="D26" s="31">
        <v>0</v>
      </c>
      <c r="E26" s="32">
        <f>D26</f>
        <v>0</v>
      </c>
      <c r="F26" s="20" t="s">
        <v>9</v>
      </c>
    </row>
    <row r="27" spans="1:6" s="33" customFormat="1" x14ac:dyDescent="0.25">
      <c r="A27" s="20"/>
      <c r="B27" s="34" t="s">
        <v>55</v>
      </c>
      <c r="C27" s="35" t="s">
        <v>56</v>
      </c>
      <c r="D27" s="31">
        <v>98155</v>
      </c>
      <c r="E27" s="32">
        <f>D27</f>
        <v>98155</v>
      </c>
      <c r="F27" s="20" t="s">
        <v>9</v>
      </c>
    </row>
    <row r="28" spans="1:6" s="33" customFormat="1" ht="25.5" x14ac:dyDescent="0.25">
      <c r="A28" s="20"/>
      <c r="B28" s="34" t="s">
        <v>57</v>
      </c>
      <c r="C28" s="35" t="s">
        <v>58</v>
      </c>
      <c r="D28" s="31">
        <v>0</v>
      </c>
      <c r="E28" s="32">
        <f>D28</f>
        <v>0</v>
      </c>
      <c r="F28" s="20"/>
    </row>
    <row r="29" spans="1:6" s="33" customFormat="1" x14ac:dyDescent="0.25">
      <c r="A29" s="20"/>
      <c r="B29" s="26" t="s">
        <v>59</v>
      </c>
      <c r="C29" s="40" t="s">
        <v>60</v>
      </c>
      <c r="D29" s="31">
        <v>0</v>
      </c>
      <c r="E29" s="32">
        <f>SUM(E30:E33)</f>
        <v>0</v>
      </c>
      <c r="F29" s="20" t="s">
        <v>9</v>
      </c>
    </row>
    <row r="30" spans="1:6" s="33" customFormat="1" x14ac:dyDescent="0.25">
      <c r="A30" s="20"/>
      <c r="B30" s="30" t="s">
        <v>61</v>
      </c>
      <c r="C30" s="41" t="s">
        <v>62</v>
      </c>
      <c r="D30" s="31">
        <v>0</v>
      </c>
      <c r="E30" s="32">
        <f>D30</f>
        <v>0</v>
      </c>
      <c r="F30" s="20" t="s">
        <v>9</v>
      </c>
    </row>
    <row r="31" spans="1:6" s="33" customFormat="1" x14ac:dyDescent="0.25">
      <c r="A31" s="20"/>
      <c r="B31" s="30" t="s">
        <v>63</v>
      </c>
      <c r="C31" s="41" t="s">
        <v>64</v>
      </c>
      <c r="D31" s="31">
        <v>0</v>
      </c>
      <c r="E31" s="32">
        <f>D31</f>
        <v>0</v>
      </c>
      <c r="F31" s="20" t="s">
        <v>9</v>
      </c>
    </row>
    <row r="32" spans="1:6" s="33" customFormat="1" x14ac:dyDescent="0.25">
      <c r="A32" s="20"/>
      <c r="B32" s="30" t="s">
        <v>65</v>
      </c>
      <c r="C32" s="41" t="s">
        <v>66</v>
      </c>
      <c r="D32" s="31">
        <v>0</v>
      </c>
      <c r="E32" s="32">
        <f>D32</f>
        <v>0</v>
      </c>
      <c r="F32" s="20" t="s">
        <v>9</v>
      </c>
    </row>
    <row r="33" spans="1:6" s="33" customFormat="1" x14ac:dyDescent="0.25">
      <c r="A33" s="20"/>
      <c r="B33" s="30" t="s">
        <v>67</v>
      </c>
      <c r="C33" s="41" t="s">
        <v>68</v>
      </c>
      <c r="D33" s="31">
        <v>0</v>
      </c>
      <c r="E33" s="32">
        <f>D33</f>
        <v>0</v>
      </c>
      <c r="F33" s="20" t="s">
        <v>9</v>
      </c>
    </row>
    <row r="34" spans="1:6" s="33" customFormat="1" x14ac:dyDescent="0.25">
      <c r="A34" s="20"/>
      <c r="B34" s="26" t="s">
        <v>69</v>
      </c>
      <c r="C34" s="40" t="s">
        <v>70</v>
      </c>
      <c r="D34" s="31">
        <v>0</v>
      </c>
      <c r="E34" s="32">
        <f>D34</f>
        <v>0</v>
      </c>
      <c r="F34" s="20" t="s">
        <v>9</v>
      </c>
    </row>
    <row r="35" spans="1:6" s="33" customFormat="1" x14ac:dyDescent="0.25">
      <c r="A35" s="20"/>
      <c r="B35" s="21" t="s">
        <v>71</v>
      </c>
      <c r="C35" s="42" t="s">
        <v>72</v>
      </c>
      <c r="D35" s="31">
        <v>0</v>
      </c>
      <c r="E35" s="28">
        <f>SUM(E36:E37)</f>
        <v>-6417926.1500000004</v>
      </c>
      <c r="F35" s="43" t="s">
        <v>73</v>
      </c>
    </row>
    <row r="36" spans="1:6" s="33" customFormat="1" ht="25.5" x14ac:dyDescent="0.25">
      <c r="A36" s="20"/>
      <c r="B36" s="26" t="s">
        <v>74</v>
      </c>
      <c r="C36" s="40" t="s">
        <v>75</v>
      </c>
      <c r="D36" s="31">
        <v>-6403652.1500000004</v>
      </c>
      <c r="E36" s="28">
        <f>D36</f>
        <v>-6403652.1500000004</v>
      </c>
      <c r="F36" s="43" t="s">
        <v>73</v>
      </c>
    </row>
    <row r="37" spans="1:6" s="33" customFormat="1" x14ac:dyDescent="0.25">
      <c r="A37" s="20"/>
      <c r="B37" s="26" t="s">
        <v>76</v>
      </c>
      <c r="C37" s="40" t="s">
        <v>77</v>
      </c>
      <c r="D37" s="31">
        <v>-14274</v>
      </c>
      <c r="E37" s="28">
        <f>D37</f>
        <v>-14274</v>
      </c>
      <c r="F37" s="43" t="s">
        <v>73</v>
      </c>
    </row>
    <row r="38" spans="1:6" s="33" customFormat="1" x14ac:dyDescent="0.25">
      <c r="A38" s="20"/>
      <c r="B38" s="21" t="s">
        <v>78</v>
      </c>
      <c r="C38" s="42" t="s">
        <v>79</v>
      </c>
      <c r="D38" s="31">
        <v>0</v>
      </c>
      <c r="E38" s="23">
        <f>SUM(E39:E43)</f>
        <v>393358.6</v>
      </c>
      <c r="F38" s="20" t="s">
        <v>9</v>
      </c>
    </row>
    <row r="39" spans="1:6" s="33" customFormat="1" ht="25.5" x14ac:dyDescent="0.25">
      <c r="A39" s="39"/>
      <c r="B39" s="44" t="s">
        <v>80</v>
      </c>
      <c r="C39" s="45" t="s">
        <v>81</v>
      </c>
      <c r="D39" s="31">
        <v>0</v>
      </c>
      <c r="E39" s="23">
        <f>D39</f>
        <v>0</v>
      </c>
      <c r="F39" s="20"/>
    </row>
    <row r="40" spans="1:6" s="33" customFormat="1" ht="25.5" x14ac:dyDescent="0.25">
      <c r="A40" s="20"/>
      <c r="B40" s="44" t="s">
        <v>82</v>
      </c>
      <c r="C40" s="45" t="s">
        <v>83</v>
      </c>
      <c r="D40" s="31">
        <v>393358.6</v>
      </c>
      <c r="E40" s="28">
        <f>D40</f>
        <v>393358.6</v>
      </c>
      <c r="F40" s="20" t="s">
        <v>9</v>
      </c>
    </row>
    <row r="41" spans="1:6" s="33" customFormat="1" ht="25.5" x14ac:dyDescent="0.25">
      <c r="A41" s="20"/>
      <c r="B41" s="44" t="s">
        <v>84</v>
      </c>
      <c r="C41" s="45" t="s">
        <v>85</v>
      </c>
      <c r="D41" s="31">
        <v>0</v>
      </c>
      <c r="E41" s="28">
        <f>D41</f>
        <v>0</v>
      </c>
      <c r="F41" s="20" t="s">
        <v>9</v>
      </c>
    </row>
    <row r="42" spans="1:6" s="33" customFormat="1" x14ac:dyDescent="0.25">
      <c r="A42" s="20"/>
      <c r="B42" s="44" t="s">
        <v>86</v>
      </c>
      <c r="C42" s="45" t="s">
        <v>87</v>
      </c>
      <c r="D42" s="31">
        <v>0</v>
      </c>
      <c r="E42" s="28">
        <f>D42</f>
        <v>0</v>
      </c>
      <c r="F42" s="20" t="s">
        <v>9</v>
      </c>
    </row>
    <row r="43" spans="1:6" s="33" customFormat="1" ht="37.5" customHeight="1" x14ac:dyDescent="0.25">
      <c r="A43" s="20"/>
      <c r="B43" s="44" t="s">
        <v>88</v>
      </c>
      <c r="C43" s="45" t="s">
        <v>89</v>
      </c>
      <c r="D43" s="31">
        <v>0</v>
      </c>
      <c r="E43" s="28">
        <f>D43</f>
        <v>0</v>
      </c>
      <c r="F43" s="20" t="s">
        <v>9</v>
      </c>
    </row>
    <row r="44" spans="1:6" s="33" customFormat="1" x14ac:dyDescent="0.25">
      <c r="A44" s="20"/>
      <c r="B44" s="21" t="s">
        <v>90</v>
      </c>
      <c r="C44" s="42" t="s">
        <v>91</v>
      </c>
      <c r="D44" s="31">
        <v>0</v>
      </c>
      <c r="E44" s="28">
        <f>E45+E84+E90+E91</f>
        <v>122276301.14999998</v>
      </c>
      <c r="F44" s="20" t="s">
        <v>9</v>
      </c>
    </row>
    <row r="45" spans="1:6" s="33" customFormat="1" ht="25.5" x14ac:dyDescent="0.25">
      <c r="A45" s="20"/>
      <c r="B45" s="26" t="s">
        <v>92</v>
      </c>
      <c r="C45" s="40" t="s">
        <v>93</v>
      </c>
      <c r="D45" s="31">
        <v>0</v>
      </c>
      <c r="E45" s="32">
        <f>E46+E62+E63</f>
        <v>116859163.88999999</v>
      </c>
      <c r="F45" s="20" t="s">
        <v>9</v>
      </c>
    </row>
    <row r="46" spans="1:6" s="33" customFormat="1" ht="25.5" x14ac:dyDescent="0.25">
      <c r="A46" s="20" t="s">
        <v>42</v>
      </c>
      <c r="B46" s="30" t="s">
        <v>94</v>
      </c>
      <c r="C46" s="41" t="s">
        <v>95</v>
      </c>
      <c r="D46" s="31">
        <v>0</v>
      </c>
      <c r="E46" s="32">
        <f>SUM(E47:E61)</f>
        <v>114897425.37999998</v>
      </c>
      <c r="F46" s="20" t="s">
        <v>9</v>
      </c>
    </row>
    <row r="47" spans="1:6" s="33" customFormat="1" x14ac:dyDescent="0.25">
      <c r="A47" s="20" t="s">
        <v>42</v>
      </c>
      <c r="B47" s="36" t="s">
        <v>96</v>
      </c>
      <c r="C47" s="37" t="s">
        <v>97</v>
      </c>
      <c r="D47" s="46">
        <v>79657664.349999994</v>
      </c>
      <c r="E47" s="32">
        <f t="shared" ref="E47:E62" si="0">D47</f>
        <v>79657664.349999994</v>
      </c>
      <c r="F47" s="20" t="s">
        <v>9</v>
      </c>
    </row>
    <row r="48" spans="1:6" s="33" customFormat="1" x14ac:dyDescent="0.25">
      <c r="A48" s="20" t="s">
        <v>42</v>
      </c>
      <c r="B48" s="36" t="s">
        <v>98</v>
      </c>
      <c r="C48" s="37" t="s">
        <v>99</v>
      </c>
      <c r="D48" s="46">
        <v>15354432.83</v>
      </c>
      <c r="E48" s="32">
        <f t="shared" si="0"/>
        <v>15354432.83</v>
      </c>
      <c r="F48" s="20" t="s">
        <v>9</v>
      </c>
    </row>
    <row r="49" spans="1:6" s="33" customFormat="1" x14ac:dyDescent="0.25">
      <c r="A49" s="39" t="s">
        <v>42</v>
      </c>
      <c r="B49" s="34" t="s">
        <v>100</v>
      </c>
      <c r="C49" s="35" t="s">
        <v>101</v>
      </c>
      <c r="D49" s="46">
        <v>1858930</v>
      </c>
      <c r="E49" s="32">
        <f t="shared" si="0"/>
        <v>1858930</v>
      </c>
      <c r="F49" s="20"/>
    </row>
    <row r="50" spans="1:6" s="33" customFormat="1" x14ac:dyDescent="0.25">
      <c r="A50" s="20" t="s">
        <v>42</v>
      </c>
      <c r="B50" s="36" t="s">
        <v>102</v>
      </c>
      <c r="C50" s="37" t="s">
        <v>103</v>
      </c>
      <c r="D50" s="46">
        <v>0</v>
      </c>
      <c r="E50" s="32">
        <f t="shared" si="0"/>
        <v>0</v>
      </c>
      <c r="F50" s="20" t="s">
        <v>9</v>
      </c>
    </row>
    <row r="51" spans="1:6" s="33" customFormat="1" x14ac:dyDescent="0.25">
      <c r="A51" s="20" t="s">
        <v>42</v>
      </c>
      <c r="B51" s="36" t="s">
        <v>104</v>
      </c>
      <c r="C51" s="37" t="s">
        <v>105</v>
      </c>
      <c r="D51" s="46">
        <v>17819320.960000001</v>
      </c>
      <c r="E51" s="32">
        <f t="shared" si="0"/>
        <v>17819320.960000001</v>
      </c>
      <c r="F51" s="20" t="s">
        <v>9</v>
      </c>
    </row>
    <row r="52" spans="1:6" s="33" customFormat="1" x14ac:dyDescent="0.25">
      <c r="A52" s="20" t="s">
        <v>42</v>
      </c>
      <c r="B52" s="36" t="s">
        <v>106</v>
      </c>
      <c r="C52" s="37" t="s">
        <v>107</v>
      </c>
      <c r="D52" s="46">
        <v>0</v>
      </c>
      <c r="E52" s="32">
        <f t="shared" si="0"/>
        <v>0</v>
      </c>
      <c r="F52" s="20" t="s">
        <v>9</v>
      </c>
    </row>
    <row r="53" spans="1:6" s="33" customFormat="1" x14ac:dyDescent="0.25">
      <c r="A53" s="20" t="s">
        <v>42</v>
      </c>
      <c r="B53" s="36" t="s">
        <v>108</v>
      </c>
      <c r="C53" s="37" t="s">
        <v>109</v>
      </c>
      <c r="D53" s="46">
        <v>0</v>
      </c>
      <c r="E53" s="32">
        <f t="shared" si="0"/>
        <v>0</v>
      </c>
      <c r="F53" s="20" t="s">
        <v>9</v>
      </c>
    </row>
    <row r="54" spans="1:6" s="33" customFormat="1" x14ac:dyDescent="0.25">
      <c r="A54" s="20" t="s">
        <v>42</v>
      </c>
      <c r="B54" s="36" t="s">
        <v>110</v>
      </c>
      <c r="C54" s="37" t="s">
        <v>111</v>
      </c>
      <c r="D54" s="46">
        <v>0</v>
      </c>
      <c r="E54" s="32">
        <f t="shared" si="0"/>
        <v>0</v>
      </c>
      <c r="F54" s="20" t="s">
        <v>9</v>
      </c>
    </row>
    <row r="55" spans="1:6" s="33" customFormat="1" x14ac:dyDescent="0.25">
      <c r="A55" s="20" t="s">
        <v>42</v>
      </c>
      <c r="B55" s="36" t="s">
        <v>112</v>
      </c>
      <c r="C55" s="37" t="s">
        <v>113</v>
      </c>
      <c r="D55" s="46">
        <v>0</v>
      </c>
      <c r="E55" s="32">
        <f t="shared" si="0"/>
        <v>0</v>
      </c>
      <c r="F55" s="20" t="s">
        <v>9</v>
      </c>
    </row>
    <row r="56" spans="1:6" s="33" customFormat="1" x14ac:dyDescent="0.25">
      <c r="A56" s="39" t="s">
        <v>42</v>
      </c>
      <c r="B56" s="34" t="s">
        <v>114</v>
      </c>
      <c r="C56" s="35" t="s">
        <v>115</v>
      </c>
      <c r="D56" s="46">
        <v>0</v>
      </c>
      <c r="E56" s="32">
        <f t="shared" si="0"/>
        <v>0</v>
      </c>
      <c r="F56" s="20"/>
    </row>
    <row r="57" spans="1:6" s="33" customFormat="1" x14ac:dyDescent="0.25">
      <c r="A57" s="39" t="s">
        <v>42</v>
      </c>
      <c r="B57" s="34" t="s">
        <v>116</v>
      </c>
      <c r="C57" s="35" t="s">
        <v>117</v>
      </c>
      <c r="D57" s="46">
        <v>0</v>
      </c>
      <c r="E57" s="32">
        <f t="shared" si="0"/>
        <v>0</v>
      </c>
      <c r="F57" s="20"/>
    </row>
    <row r="58" spans="1:6" s="33" customFormat="1" x14ac:dyDescent="0.25">
      <c r="A58" s="47" t="s">
        <v>42</v>
      </c>
      <c r="B58" s="34" t="s">
        <v>118</v>
      </c>
      <c r="C58" s="35" t="s">
        <v>119</v>
      </c>
      <c r="D58" s="46">
        <v>0</v>
      </c>
      <c r="E58" s="32">
        <f t="shared" si="0"/>
        <v>0</v>
      </c>
      <c r="F58" s="20"/>
    </row>
    <row r="59" spans="1:6" s="33" customFormat="1" x14ac:dyDescent="0.25">
      <c r="A59" s="47" t="s">
        <v>42</v>
      </c>
      <c r="B59" s="34" t="s">
        <v>120</v>
      </c>
      <c r="C59" s="35" t="s">
        <v>121</v>
      </c>
      <c r="D59" s="46">
        <v>0</v>
      </c>
      <c r="E59" s="32">
        <f t="shared" si="0"/>
        <v>0</v>
      </c>
      <c r="F59" s="20"/>
    </row>
    <row r="60" spans="1:6" s="33" customFormat="1" x14ac:dyDescent="0.25">
      <c r="A60" s="47" t="s">
        <v>42</v>
      </c>
      <c r="B60" s="34" t="s">
        <v>122</v>
      </c>
      <c r="C60" s="35" t="s">
        <v>123</v>
      </c>
      <c r="D60" s="46">
        <v>0</v>
      </c>
      <c r="E60" s="32">
        <f t="shared" si="0"/>
        <v>0</v>
      </c>
      <c r="F60" s="20"/>
    </row>
    <row r="61" spans="1:6" s="33" customFormat="1" x14ac:dyDescent="0.25">
      <c r="A61" s="20" t="s">
        <v>42</v>
      </c>
      <c r="B61" s="36" t="s">
        <v>124</v>
      </c>
      <c r="C61" s="37" t="s">
        <v>125</v>
      </c>
      <c r="D61" s="46">
        <v>207077.24</v>
      </c>
      <c r="E61" s="32">
        <f t="shared" si="0"/>
        <v>207077.24</v>
      </c>
      <c r="F61" s="20" t="s">
        <v>9</v>
      </c>
    </row>
    <row r="62" spans="1:6" s="33" customFormat="1" ht="33" customHeight="1" x14ac:dyDescent="0.25">
      <c r="A62" s="20"/>
      <c r="B62" s="30" t="s">
        <v>126</v>
      </c>
      <c r="C62" s="41" t="s">
        <v>127</v>
      </c>
      <c r="D62" s="46">
        <v>11879.17</v>
      </c>
      <c r="E62" s="32">
        <f t="shared" si="0"/>
        <v>11879.17</v>
      </c>
      <c r="F62" s="20" t="s">
        <v>9</v>
      </c>
    </row>
    <row r="63" spans="1:6" s="33" customFormat="1" ht="25.5" x14ac:dyDescent="0.25">
      <c r="A63" s="20"/>
      <c r="B63" s="30" t="s">
        <v>128</v>
      </c>
      <c r="C63" s="41" t="s">
        <v>129</v>
      </c>
      <c r="D63" s="46">
        <v>0</v>
      </c>
      <c r="E63" s="32">
        <f>SUM(E64:E78)+E81+E82+E83</f>
        <v>1949859.34</v>
      </c>
      <c r="F63" s="20" t="s">
        <v>9</v>
      </c>
    </row>
    <row r="64" spans="1:6" s="33" customFormat="1" x14ac:dyDescent="0.25">
      <c r="A64" s="20" t="s">
        <v>130</v>
      </c>
      <c r="B64" s="36" t="s">
        <v>131</v>
      </c>
      <c r="C64" s="37" t="s">
        <v>132</v>
      </c>
      <c r="D64" s="46">
        <v>1145973.3700000001</v>
      </c>
      <c r="E64" s="32">
        <f t="shared" ref="E64:E77" si="1">D64</f>
        <v>1145973.3700000001</v>
      </c>
      <c r="F64" s="20" t="s">
        <v>9</v>
      </c>
    </row>
    <row r="65" spans="1:6" s="33" customFormat="1" x14ac:dyDescent="0.25">
      <c r="A65" s="20" t="s">
        <v>130</v>
      </c>
      <c r="B65" s="36" t="s">
        <v>133</v>
      </c>
      <c r="C65" s="37" t="s">
        <v>134</v>
      </c>
      <c r="D65" s="46">
        <v>98688.11</v>
      </c>
      <c r="E65" s="32">
        <f t="shared" si="1"/>
        <v>98688.11</v>
      </c>
      <c r="F65" s="20" t="s">
        <v>9</v>
      </c>
    </row>
    <row r="66" spans="1:6" s="33" customFormat="1" x14ac:dyDescent="0.25">
      <c r="A66" s="47" t="s">
        <v>130</v>
      </c>
      <c r="B66" s="34" t="s">
        <v>135</v>
      </c>
      <c r="C66" s="35" t="s">
        <v>136</v>
      </c>
      <c r="D66" s="46">
        <v>25551.5</v>
      </c>
      <c r="E66" s="32">
        <f t="shared" si="1"/>
        <v>25551.5</v>
      </c>
      <c r="F66" s="20"/>
    </row>
    <row r="67" spans="1:6" s="33" customFormat="1" x14ac:dyDescent="0.25">
      <c r="A67" s="20" t="s">
        <v>137</v>
      </c>
      <c r="B67" s="36" t="s">
        <v>138</v>
      </c>
      <c r="C67" s="37" t="s">
        <v>139</v>
      </c>
      <c r="D67" s="46">
        <v>0</v>
      </c>
      <c r="E67" s="32">
        <f t="shared" si="1"/>
        <v>0</v>
      </c>
      <c r="F67" s="20" t="s">
        <v>9</v>
      </c>
    </row>
    <row r="68" spans="1:6" s="33" customFormat="1" x14ac:dyDescent="0.25">
      <c r="A68" s="20" t="s">
        <v>130</v>
      </c>
      <c r="B68" s="36" t="s">
        <v>140</v>
      </c>
      <c r="C68" s="37" t="s">
        <v>141</v>
      </c>
      <c r="D68" s="46">
        <v>179630.21000000002</v>
      </c>
      <c r="E68" s="32">
        <f t="shared" si="1"/>
        <v>179630.21000000002</v>
      </c>
      <c r="F68" s="20" t="s">
        <v>9</v>
      </c>
    </row>
    <row r="69" spans="1:6" s="33" customFormat="1" x14ac:dyDescent="0.25">
      <c r="A69" s="20" t="s">
        <v>130</v>
      </c>
      <c r="B69" s="36" t="s">
        <v>142</v>
      </c>
      <c r="C69" s="37" t="s">
        <v>143</v>
      </c>
      <c r="D69" s="46">
        <v>0</v>
      </c>
      <c r="E69" s="32">
        <f t="shared" si="1"/>
        <v>0</v>
      </c>
      <c r="F69" s="20" t="s">
        <v>9</v>
      </c>
    </row>
    <row r="70" spans="1:6" s="33" customFormat="1" x14ac:dyDescent="0.25">
      <c r="A70" s="20" t="s">
        <v>130</v>
      </c>
      <c r="B70" s="36" t="s">
        <v>144</v>
      </c>
      <c r="C70" s="37" t="s">
        <v>145</v>
      </c>
      <c r="D70" s="46">
        <v>0</v>
      </c>
      <c r="E70" s="32">
        <f t="shared" si="1"/>
        <v>0</v>
      </c>
      <c r="F70" s="20" t="s">
        <v>9</v>
      </c>
    </row>
    <row r="71" spans="1:6" s="33" customFormat="1" x14ac:dyDescent="0.25">
      <c r="A71" s="20" t="s">
        <v>130</v>
      </c>
      <c r="B71" s="36" t="s">
        <v>146</v>
      </c>
      <c r="C71" s="37" t="s">
        <v>147</v>
      </c>
      <c r="D71" s="46">
        <v>0</v>
      </c>
      <c r="E71" s="32">
        <f t="shared" si="1"/>
        <v>0</v>
      </c>
      <c r="F71" s="20" t="s">
        <v>9</v>
      </c>
    </row>
    <row r="72" spans="1:6" s="33" customFormat="1" x14ac:dyDescent="0.25">
      <c r="A72" s="20" t="s">
        <v>130</v>
      </c>
      <c r="B72" s="36" t="s">
        <v>148</v>
      </c>
      <c r="C72" s="37" t="s">
        <v>149</v>
      </c>
      <c r="D72" s="46">
        <v>330392</v>
      </c>
      <c r="E72" s="32">
        <f t="shared" si="1"/>
        <v>330392</v>
      </c>
      <c r="F72" s="20" t="s">
        <v>9</v>
      </c>
    </row>
    <row r="73" spans="1:6" s="33" customFormat="1" x14ac:dyDescent="0.25">
      <c r="A73" s="39" t="s">
        <v>137</v>
      </c>
      <c r="B73" s="34" t="s">
        <v>150</v>
      </c>
      <c r="C73" s="35" t="s">
        <v>151</v>
      </c>
      <c r="D73" s="46">
        <v>0</v>
      </c>
      <c r="E73" s="32">
        <f t="shared" si="1"/>
        <v>0</v>
      </c>
      <c r="F73" s="20" t="s">
        <v>9</v>
      </c>
    </row>
    <row r="74" spans="1:6" s="33" customFormat="1" x14ac:dyDescent="0.25">
      <c r="A74" s="39" t="s">
        <v>137</v>
      </c>
      <c r="B74" s="34" t="s">
        <v>152</v>
      </c>
      <c r="C74" s="35" t="s">
        <v>153</v>
      </c>
      <c r="D74" s="46">
        <v>0</v>
      </c>
      <c r="E74" s="32">
        <f t="shared" si="1"/>
        <v>0</v>
      </c>
      <c r="F74" s="20"/>
    </row>
    <row r="75" spans="1:6" s="33" customFormat="1" x14ac:dyDescent="0.25">
      <c r="A75" s="20" t="s">
        <v>130</v>
      </c>
      <c r="B75" s="36" t="s">
        <v>154</v>
      </c>
      <c r="C75" s="37" t="s">
        <v>155</v>
      </c>
      <c r="D75" s="46">
        <v>0</v>
      </c>
      <c r="E75" s="32">
        <f t="shared" si="1"/>
        <v>0</v>
      </c>
      <c r="F75" s="20" t="s">
        <v>9</v>
      </c>
    </row>
    <row r="76" spans="1:6" s="33" customFormat="1" x14ac:dyDescent="0.25">
      <c r="A76" s="20" t="s">
        <v>130</v>
      </c>
      <c r="B76" s="36" t="s">
        <v>156</v>
      </c>
      <c r="C76" s="35" t="s">
        <v>157</v>
      </c>
      <c r="D76" s="46">
        <v>0</v>
      </c>
      <c r="E76" s="32">
        <f t="shared" si="1"/>
        <v>0</v>
      </c>
      <c r="F76" s="20" t="s">
        <v>9</v>
      </c>
    </row>
    <row r="77" spans="1:6" s="33" customFormat="1" ht="25.5" x14ac:dyDescent="0.25">
      <c r="A77" s="39" t="s">
        <v>130</v>
      </c>
      <c r="B77" s="34" t="s">
        <v>158</v>
      </c>
      <c r="C77" s="35" t="s">
        <v>159</v>
      </c>
      <c r="D77" s="46">
        <v>0</v>
      </c>
      <c r="E77" s="32">
        <f t="shared" si="1"/>
        <v>0</v>
      </c>
      <c r="F77" s="20"/>
    </row>
    <row r="78" spans="1:6" s="33" customFormat="1" ht="25.5" x14ac:dyDescent="0.25">
      <c r="A78" s="20" t="s">
        <v>137</v>
      </c>
      <c r="B78" s="36" t="s">
        <v>160</v>
      </c>
      <c r="C78" s="37" t="s">
        <v>161</v>
      </c>
      <c r="D78" s="46">
        <v>0</v>
      </c>
      <c r="E78" s="48">
        <f>SUM(E79:E80)</f>
        <v>0</v>
      </c>
      <c r="F78" s="20" t="s">
        <v>9</v>
      </c>
    </row>
    <row r="79" spans="1:6" s="33" customFormat="1" x14ac:dyDescent="0.25">
      <c r="A79" s="20" t="s">
        <v>137</v>
      </c>
      <c r="B79" s="30" t="s">
        <v>162</v>
      </c>
      <c r="C79" s="41" t="s">
        <v>163</v>
      </c>
      <c r="D79" s="46">
        <v>0</v>
      </c>
      <c r="E79" s="32">
        <f>D79</f>
        <v>0</v>
      </c>
      <c r="F79" s="20" t="s">
        <v>9</v>
      </c>
    </row>
    <row r="80" spans="1:6" s="33" customFormat="1" ht="25.5" x14ac:dyDescent="0.25">
      <c r="A80" s="20" t="s">
        <v>137</v>
      </c>
      <c r="B80" s="30" t="s">
        <v>164</v>
      </c>
      <c r="C80" s="41" t="s">
        <v>165</v>
      </c>
      <c r="D80" s="46">
        <v>0</v>
      </c>
      <c r="E80" s="32">
        <f>D80</f>
        <v>0</v>
      </c>
      <c r="F80" s="20" t="s">
        <v>9</v>
      </c>
    </row>
    <row r="81" spans="1:6" s="33" customFormat="1" x14ac:dyDescent="0.25">
      <c r="A81" s="20"/>
      <c r="B81" s="36" t="s">
        <v>166</v>
      </c>
      <c r="C81" s="37" t="s">
        <v>167</v>
      </c>
      <c r="D81" s="46">
        <v>169624.15</v>
      </c>
      <c r="E81" s="32">
        <f>D81</f>
        <v>169624.15</v>
      </c>
      <c r="F81" s="20" t="s">
        <v>9</v>
      </c>
    </row>
    <row r="82" spans="1:6" s="33" customFormat="1" ht="25.5" x14ac:dyDescent="0.25">
      <c r="A82" s="47" t="s">
        <v>42</v>
      </c>
      <c r="B82" s="34" t="s">
        <v>168</v>
      </c>
      <c r="C82" s="35" t="s">
        <v>169</v>
      </c>
      <c r="D82" s="46">
        <v>0</v>
      </c>
      <c r="E82" s="32">
        <f t="shared" ref="E82:E83" si="2">D82</f>
        <v>0</v>
      </c>
      <c r="F82" s="20"/>
    </row>
    <row r="83" spans="1:6" s="33" customFormat="1" ht="25.5" x14ac:dyDescent="0.25">
      <c r="A83" s="47" t="s">
        <v>137</v>
      </c>
      <c r="B83" s="34" t="s">
        <v>170</v>
      </c>
      <c r="C83" s="35" t="s">
        <v>171</v>
      </c>
      <c r="D83" s="46">
        <v>0</v>
      </c>
      <c r="E83" s="32">
        <f t="shared" si="2"/>
        <v>0</v>
      </c>
      <c r="F83" s="20"/>
    </row>
    <row r="84" spans="1:6" s="33" customFormat="1" ht="25.5" x14ac:dyDescent="0.25">
      <c r="A84" s="20" t="s">
        <v>130</v>
      </c>
      <c r="B84" s="26" t="s">
        <v>172</v>
      </c>
      <c r="C84" s="40" t="s">
        <v>173</v>
      </c>
      <c r="D84" s="46">
        <v>0</v>
      </c>
      <c r="E84" s="32">
        <f>SUM(E85:E89)</f>
        <v>0</v>
      </c>
      <c r="F84" s="20" t="s">
        <v>9</v>
      </c>
    </row>
    <row r="85" spans="1:6" s="33" customFormat="1" x14ac:dyDescent="0.25">
      <c r="A85" s="20" t="s">
        <v>130</v>
      </c>
      <c r="B85" s="30" t="s">
        <v>174</v>
      </c>
      <c r="C85" s="41" t="s">
        <v>175</v>
      </c>
      <c r="D85" s="46">
        <v>0</v>
      </c>
      <c r="E85" s="32">
        <f t="shared" ref="E85:E90" si="3">D85</f>
        <v>0</v>
      </c>
      <c r="F85" s="20" t="s">
        <v>9</v>
      </c>
    </row>
    <row r="86" spans="1:6" s="33" customFormat="1" x14ac:dyDescent="0.25">
      <c r="A86" s="20" t="s">
        <v>130</v>
      </c>
      <c r="B86" s="30" t="s">
        <v>176</v>
      </c>
      <c r="C86" s="41" t="s">
        <v>177</v>
      </c>
      <c r="D86" s="46">
        <v>0</v>
      </c>
      <c r="E86" s="32">
        <f t="shared" si="3"/>
        <v>0</v>
      </c>
      <c r="F86" s="20" t="s">
        <v>9</v>
      </c>
    </row>
    <row r="87" spans="1:6" s="33" customFormat="1" ht="25.5" x14ac:dyDescent="0.25">
      <c r="A87" s="39" t="s">
        <v>130</v>
      </c>
      <c r="B87" s="49" t="s">
        <v>178</v>
      </c>
      <c r="C87" s="38" t="s">
        <v>179</v>
      </c>
      <c r="D87" s="46">
        <v>0</v>
      </c>
      <c r="E87" s="32">
        <f t="shared" si="3"/>
        <v>0</v>
      </c>
      <c r="F87" s="20"/>
    </row>
    <row r="88" spans="1:6" s="33" customFormat="1" x14ac:dyDescent="0.25">
      <c r="A88" s="20" t="s">
        <v>130</v>
      </c>
      <c r="B88" s="30" t="s">
        <v>180</v>
      </c>
      <c r="C88" s="41" t="s">
        <v>181</v>
      </c>
      <c r="D88" s="46">
        <v>0</v>
      </c>
      <c r="E88" s="32">
        <f t="shared" si="3"/>
        <v>0</v>
      </c>
      <c r="F88" s="20" t="s">
        <v>9</v>
      </c>
    </row>
    <row r="89" spans="1:6" s="33" customFormat="1" ht="25.5" x14ac:dyDescent="0.25">
      <c r="A89" s="20" t="s">
        <v>130</v>
      </c>
      <c r="B89" s="30" t="s">
        <v>182</v>
      </c>
      <c r="C89" s="41" t="s">
        <v>183</v>
      </c>
      <c r="D89" s="46">
        <v>0</v>
      </c>
      <c r="E89" s="32">
        <f t="shared" si="3"/>
        <v>0</v>
      </c>
      <c r="F89" s="20" t="s">
        <v>9</v>
      </c>
    </row>
    <row r="90" spans="1:6" s="33" customFormat="1" x14ac:dyDescent="0.25">
      <c r="A90" s="20"/>
      <c r="B90" s="26" t="s">
        <v>184</v>
      </c>
      <c r="C90" s="40" t="s">
        <v>185</v>
      </c>
      <c r="D90" s="46">
        <v>1513059.49</v>
      </c>
      <c r="E90" s="32">
        <f t="shared" si="3"/>
        <v>1513059.49</v>
      </c>
      <c r="F90" s="20" t="s">
        <v>9</v>
      </c>
    </row>
    <row r="91" spans="1:6" s="33" customFormat="1" x14ac:dyDescent="0.25">
      <c r="A91" s="20"/>
      <c r="B91" s="26" t="s">
        <v>186</v>
      </c>
      <c r="C91" s="40" t="s">
        <v>187</v>
      </c>
      <c r="D91" s="46">
        <v>0</v>
      </c>
      <c r="E91" s="32">
        <f>SUM(E92:E98)</f>
        <v>3904077.7700000005</v>
      </c>
      <c r="F91" s="20" t="s">
        <v>9</v>
      </c>
    </row>
    <row r="92" spans="1:6" s="33" customFormat="1" x14ac:dyDescent="0.25">
      <c r="A92" s="20"/>
      <c r="B92" s="30" t="s">
        <v>188</v>
      </c>
      <c r="C92" s="41" t="s">
        <v>189</v>
      </c>
      <c r="D92" s="46">
        <v>534876.44999999995</v>
      </c>
      <c r="E92" s="32">
        <f t="shared" ref="E92:E98" si="4">D92</f>
        <v>534876.44999999995</v>
      </c>
      <c r="F92" s="20" t="s">
        <v>9</v>
      </c>
    </row>
    <row r="93" spans="1:6" s="33" customFormat="1" x14ac:dyDescent="0.25">
      <c r="A93" s="20"/>
      <c r="B93" s="30" t="s">
        <v>190</v>
      </c>
      <c r="C93" s="41" t="s">
        <v>191</v>
      </c>
      <c r="D93" s="46">
        <v>2158897</v>
      </c>
      <c r="E93" s="32">
        <f t="shared" si="4"/>
        <v>2158897</v>
      </c>
      <c r="F93" s="20" t="s">
        <v>9</v>
      </c>
    </row>
    <row r="94" spans="1:6" s="33" customFormat="1" x14ac:dyDescent="0.25">
      <c r="A94" s="20"/>
      <c r="B94" s="30" t="s">
        <v>192</v>
      </c>
      <c r="C94" s="41" t="s">
        <v>193</v>
      </c>
      <c r="D94" s="46">
        <v>0</v>
      </c>
      <c r="E94" s="32">
        <f t="shared" si="4"/>
        <v>0</v>
      </c>
      <c r="F94" s="20" t="s">
        <v>9</v>
      </c>
    </row>
    <row r="95" spans="1:6" s="33" customFormat="1" ht="25.5" x14ac:dyDescent="0.25">
      <c r="A95" s="20"/>
      <c r="B95" s="30" t="s">
        <v>194</v>
      </c>
      <c r="C95" s="41" t="s">
        <v>195</v>
      </c>
      <c r="D95" s="46">
        <v>1657.68</v>
      </c>
      <c r="E95" s="32">
        <f t="shared" si="4"/>
        <v>1657.68</v>
      </c>
      <c r="F95" s="20" t="s">
        <v>9</v>
      </c>
    </row>
    <row r="96" spans="1:6" s="33" customFormat="1" ht="25.5" x14ac:dyDescent="0.25">
      <c r="A96" s="20" t="s">
        <v>42</v>
      </c>
      <c r="B96" s="30" t="s">
        <v>196</v>
      </c>
      <c r="C96" s="41" t="s">
        <v>197</v>
      </c>
      <c r="D96" s="46">
        <v>620362.06999999995</v>
      </c>
      <c r="E96" s="32">
        <f t="shared" si="4"/>
        <v>620362.06999999995</v>
      </c>
      <c r="F96" s="20" t="s">
        <v>9</v>
      </c>
    </row>
    <row r="97" spans="1:6" s="33" customFormat="1" x14ac:dyDescent="0.25">
      <c r="A97" s="20"/>
      <c r="B97" s="30" t="s">
        <v>198</v>
      </c>
      <c r="C97" s="41" t="s">
        <v>199</v>
      </c>
      <c r="D97" s="46">
        <v>29383.47</v>
      </c>
      <c r="E97" s="32">
        <f t="shared" si="4"/>
        <v>29383.47</v>
      </c>
      <c r="F97" s="20" t="s">
        <v>9</v>
      </c>
    </row>
    <row r="98" spans="1:6" s="33" customFormat="1" x14ac:dyDescent="0.25">
      <c r="A98" s="20" t="s">
        <v>42</v>
      </c>
      <c r="B98" s="30" t="s">
        <v>200</v>
      </c>
      <c r="C98" s="41" t="s">
        <v>201</v>
      </c>
      <c r="D98" s="46">
        <v>558901.1</v>
      </c>
      <c r="E98" s="32">
        <f t="shared" si="4"/>
        <v>558901.1</v>
      </c>
      <c r="F98" s="20" t="s">
        <v>9</v>
      </c>
    </row>
    <row r="99" spans="1:6" s="33" customFormat="1" x14ac:dyDescent="0.25">
      <c r="A99" s="50"/>
      <c r="B99" s="21" t="s">
        <v>202</v>
      </c>
      <c r="C99" s="42" t="s">
        <v>203</v>
      </c>
      <c r="D99" s="46">
        <v>0</v>
      </c>
      <c r="E99" s="23">
        <f>E100+E101+E104+E109+E113</f>
        <v>1631510.94</v>
      </c>
      <c r="F99" s="20" t="s">
        <v>9</v>
      </c>
    </row>
    <row r="100" spans="1:6" s="33" customFormat="1" x14ac:dyDescent="0.25">
      <c r="A100" s="50"/>
      <c r="B100" s="26" t="s">
        <v>204</v>
      </c>
      <c r="C100" s="40" t="s">
        <v>205</v>
      </c>
      <c r="D100" s="46">
        <v>164771.56</v>
      </c>
      <c r="E100" s="32">
        <f>D100</f>
        <v>164771.56</v>
      </c>
      <c r="F100" s="20" t="s">
        <v>9</v>
      </c>
    </row>
    <row r="101" spans="1:6" s="33" customFormat="1" x14ac:dyDescent="0.25">
      <c r="A101" s="51"/>
      <c r="B101" s="26" t="s">
        <v>206</v>
      </c>
      <c r="C101" s="40" t="s">
        <v>207</v>
      </c>
      <c r="D101" s="46">
        <v>0</v>
      </c>
      <c r="E101" s="48">
        <f>SUM(E102:E103)</f>
        <v>0</v>
      </c>
      <c r="F101" s="20" t="s">
        <v>9</v>
      </c>
    </row>
    <row r="102" spans="1:6" s="33" customFormat="1" ht="25.5" x14ac:dyDescent="0.25">
      <c r="A102" s="51"/>
      <c r="B102" s="30" t="s">
        <v>208</v>
      </c>
      <c r="C102" s="41" t="s">
        <v>209</v>
      </c>
      <c r="D102" s="46">
        <v>0</v>
      </c>
      <c r="E102" s="32">
        <f>D102</f>
        <v>0</v>
      </c>
      <c r="F102" s="20" t="s">
        <v>9</v>
      </c>
    </row>
    <row r="103" spans="1:6" s="33" customFormat="1" x14ac:dyDescent="0.25">
      <c r="A103" s="51"/>
      <c r="B103" s="30" t="s">
        <v>210</v>
      </c>
      <c r="C103" s="41" t="s">
        <v>211</v>
      </c>
      <c r="D103" s="46">
        <v>0</v>
      </c>
      <c r="E103" s="32">
        <f>D103</f>
        <v>0</v>
      </c>
      <c r="F103" s="20" t="s">
        <v>9</v>
      </c>
    </row>
    <row r="104" spans="1:6" s="33" customFormat="1" x14ac:dyDescent="0.25">
      <c r="A104" s="52" t="s">
        <v>42</v>
      </c>
      <c r="B104" s="26" t="s">
        <v>212</v>
      </c>
      <c r="C104" s="40" t="s">
        <v>213</v>
      </c>
      <c r="D104" s="46">
        <v>0</v>
      </c>
      <c r="E104" s="28">
        <f>SUM(E105:E108)</f>
        <v>533174.21</v>
      </c>
      <c r="F104" s="20" t="s">
        <v>9</v>
      </c>
    </row>
    <row r="105" spans="1:6" s="33" customFormat="1" ht="25.5" x14ac:dyDescent="0.25">
      <c r="A105" s="20" t="s">
        <v>42</v>
      </c>
      <c r="B105" s="30" t="s">
        <v>214</v>
      </c>
      <c r="C105" s="41" t="s">
        <v>215</v>
      </c>
      <c r="D105" s="46">
        <v>55384.5</v>
      </c>
      <c r="E105" s="32">
        <f>D105</f>
        <v>55384.5</v>
      </c>
      <c r="F105" s="20" t="s">
        <v>9</v>
      </c>
    </row>
    <row r="106" spans="1:6" s="33" customFormat="1" x14ac:dyDescent="0.25">
      <c r="A106" s="20" t="s">
        <v>42</v>
      </c>
      <c r="B106" s="30" t="s">
        <v>216</v>
      </c>
      <c r="C106" s="41" t="s">
        <v>217</v>
      </c>
      <c r="D106" s="46">
        <v>0</v>
      </c>
      <c r="E106" s="32">
        <f>D106</f>
        <v>0</v>
      </c>
      <c r="F106" s="20" t="s">
        <v>9</v>
      </c>
    </row>
    <row r="107" spans="1:6" s="33" customFormat="1" x14ac:dyDescent="0.25">
      <c r="A107" s="20" t="s">
        <v>42</v>
      </c>
      <c r="B107" s="30" t="s">
        <v>218</v>
      </c>
      <c r="C107" s="41" t="s">
        <v>219</v>
      </c>
      <c r="D107" s="46">
        <v>477789.71</v>
      </c>
      <c r="E107" s="32">
        <f>D107</f>
        <v>477789.71</v>
      </c>
      <c r="F107" s="20" t="s">
        <v>9</v>
      </c>
    </row>
    <row r="108" spans="1:6" s="33" customFormat="1" x14ac:dyDescent="0.25">
      <c r="A108" s="47" t="s">
        <v>42</v>
      </c>
      <c r="B108" s="49" t="s">
        <v>220</v>
      </c>
      <c r="C108" s="38" t="s">
        <v>221</v>
      </c>
      <c r="D108" s="46">
        <v>0</v>
      </c>
      <c r="E108" s="32">
        <f>D108</f>
        <v>0</v>
      </c>
      <c r="F108" s="20"/>
    </row>
    <row r="109" spans="1:6" s="33" customFormat="1" x14ac:dyDescent="0.25">
      <c r="A109" s="20"/>
      <c r="B109" s="26" t="s">
        <v>222</v>
      </c>
      <c r="C109" s="40" t="s">
        <v>223</v>
      </c>
      <c r="D109" s="46">
        <v>0</v>
      </c>
      <c r="E109" s="28">
        <f>SUM(E110:E112)</f>
        <v>0</v>
      </c>
      <c r="F109" s="20" t="s">
        <v>9</v>
      </c>
    </row>
    <row r="110" spans="1:6" s="33" customFormat="1" ht="25.5" x14ac:dyDescent="0.25">
      <c r="A110" s="20"/>
      <c r="B110" s="30" t="s">
        <v>224</v>
      </c>
      <c r="C110" s="41" t="s">
        <v>225</v>
      </c>
      <c r="D110" s="46">
        <v>0</v>
      </c>
      <c r="E110" s="32">
        <f>D110</f>
        <v>0</v>
      </c>
      <c r="F110" s="20" t="s">
        <v>9</v>
      </c>
    </row>
    <row r="111" spans="1:6" s="33" customFormat="1" x14ac:dyDescent="0.25">
      <c r="A111" s="20"/>
      <c r="B111" s="30" t="s">
        <v>226</v>
      </c>
      <c r="C111" s="41" t="s">
        <v>227</v>
      </c>
      <c r="D111" s="46">
        <v>0</v>
      </c>
      <c r="E111" s="32">
        <f>D111</f>
        <v>0</v>
      </c>
      <c r="F111" s="20" t="s">
        <v>9</v>
      </c>
    </row>
    <row r="112" spans="1:6" s="33" customFormat="1" x14ac:dyDescent="0.25">
      <c r="A112" s="20"/>
      <c r="B112" s="30" t="s">
        <v>228</v>
      </c>
      <c r="C112" s="41" t="s">
        <v>229</v>
      </c>
      <c r="D112" s="46">
        <v>0</v>
      </c>
      <c r="E112" s="32">
        <f>D112</f>
        <v>0</v>
      </c>
      <c r="F112" s="20" t="s">
        <v>9</v>
      </c>
    </row>
    <row r="113" spans="1:6" s="33" customFormat="1" x14ac:dyDescent="0.25">
      <c r="A113" s="20"/>
      <c r="B113" s="26" t="s">
        <v>230</v>
      </c>
      <c r="C113" s="40" t="s">
        <v>231</v>
      </c>
      <c r="D113" s="46">
        <v>0</v>
      </c>
      <c r="E113" s="32">
        <f>E114+E118+E119</f>
        <v>933565.16999999993</v>
      </c>
      <c r="F113" s="20" t="s">
        <v>9</v>
      </c>
    </row>
    <row r="114" spans="1:6" s="33" customFormat="1" x14ac:dyDescent="0.25">
      <c r="A114" s="20"/>
      <c r="B114" s="30" t="s">
        <v>232</v>
      </c>
      <c r="C114" s="41" t="s">
        <v>233</v>
      </c>
      <c r="D114" s="46">
        <v>0</v>
      </c>
      <c r="E114" s="32">
        <f>SUM(E115:E117)</f>
        <v>795032.98</v>
      </c>
      <c r="F114" s="20" t="s">
        <v>9</v>
      </c>
    </row>
    <row r="115" spans="1:6" s="33" customFormat="1" x14ac:dyDescent="0.25">
      <c r="A115" s="20"/>
      <c r="B115" s="36" t="s">
        <v>234</v>
      </c>
      <c r="C115" s="37" t="s">
        <v>235</v>
      </c>
      <c r="D115" s="46">
        <v>0</v>
      </c>
      <c r="E115" s="32">
        <f>D115</f>
        <v>0</v>
      </c>
      <c r="F115" s="20" t="s">
        <v>9</v>
      </c>
    </row>
    <row r="116" spans="1:6" s="33" customFormat="1" x14ac:dyDescent="0.25">
      <c r="A116" s="20"/>
      <c r="B116" s="36" t="s">
        <v>236</v>
      </c>
      <c r="C116" s="37" t="s">
        <v>237</v>
      </c>
      <c r="D116" s="46">
        <v>626420</v>
      </c>
      <c r="E116" s="32">
        <f>D116</f>
        <v>626420</v>
      </c>
      <c r="F116" s="20" t="s">
        <v>9</v>
      </c>
    </row>
    <row r="117" spans="1:6" s="33" customFormat="1" x14ac:dyDescent="0.25">
      <c r="A117" s="20"/>
      <c r="B117" s="36" t="s">
        <v>238</v>
      </c>
      <c r="C117" s="37" t="s">
        <v>239</v>
      </c>
      <c r="D117" s="46">
        <v>168612.98</v>
      </c>
      <c r="E117" s="32">
        <f>D117</f>
        <v>168612.98</v>
      </c>
      <c r="F117" s="20" t="s">
        <v>9</v>
      </c>
    </row>
    <row r="118" spans="1:6" s="33" customFormat="1" x14ac:dyDescent="0.25">
      <c r="A118" s="39"/>
      <c r="B118" s="49" t="s">
        <v>240</v>
      </c>
      <c r="C118" s="38" t="s">
        <v>241</v>
      </c>
      <c r="D118" s="46">
        <v>0</v>
      </c>
      <c r="E118" s="32">
        <f>D118</f>
        <v>0</v>
      </c>
      <c r="F118" s="20"/>
    </row>
    <row r="119" spans="1:6" s="33" customFormat="1" x14ac:dyDescent="0.25">
      <c r="A119" s="20"/>
      <c r="B119" s="30" t="s">
        <v>242</v>
      </c>
      <c r="C119" s="41" t="s">
        <v>243</v>
      </c>
      <c r="D119" s="46">
        <v>138532.19</v>
      </c>
      <c r="E119" s="32">
        <f>D119</f>
        <v>138532.19</v>
      </c>
      <c r="F119" s="20" t="s">
        <v>9</v>
      </c>
    </row>
    <row r="120" spans="1:6" s="33" customFormat="1" x14ac:dyDescent="0.25">
      <c r="A120" s="20"/>
      <c r="B120" s="21" t="s">
        <v>244</v>
      </c>
      <c r="C120" s="42" t="s">
        <v>245</v>
      </c>
      <c r="D120" s="46">
        <v>0</v>
      </c>
      <c r="E120" s="23">
        <f>SUM(E121:E123)</f>
        <v>784334.49</v>
      </c>
      <c r="F120" s="20" t="s">
        <v>9</v>
      </c>
    </row>
    <row r="121" spans="1:6" s="33" customFormat="1" ht="25.5" x14ac:dyDescent="0.25">
      <c r="A121" s="20"/>
      <c r="B121" s="26" t="s">
        <v>246</v>
      </c>
      <c r="C121" s="45" t="s">
        <v>247</v>
      </c>
      <c r="D121" s="46">
        <v>784334.49</v>
      </c>
      <c r="E121" s="32">
        <f>D121</f>
        <v>784334.49</v>
      </c>
      <c r="F121" s="20" t="s">
        <v>9</v>
      </c>
    </row>
    <row r="122" spans="1:6" s="33" customFormat="1" x14ac:dyDescent="0.25">
      <c r="A122" s="20"/>
      <c r="B122" s="26" t="s">
        <v>248</v>
      </c>
      <c r="C122" s="40" t="s">
        <v>249</v>
      </c>
      <c r="D122" s="46">
        <v>0</v>
      </c>
      <c r="E122" s="32">
        <f>D122</f>
        <v>0</v>
      </c>
      <c r="F122" s="20" t="s">
        <v>9</v>
      </c>
    </row>
    <row r="123" spans="1:6" s="33" customFormat="1" x14ac:dyDescent="0.25">
      <c r="A123" s="20"/>
      <c r="B123" s="26" t="s">
        <v>250</v>
      </c>
      <c r="C123" s="40" t="s">
        <v>251</v>
      </c>
      <c r="D123" s="46">
        <v>0</v>
      </c>
      <c r="E123" s="32">
        <f>D123</f>
        <v>0</v>
      </c>
      <c r="F123" s="20" t="s">
        <v>9</v>
      </c>
    </row>
    <row r="124" spans="1:6" s="33" customFormat="1" x14ac:dyDescent="0.25">
      <c r="A124" s="20"/>
      <c r="B124" s="21" t="s">
        <v>252</v>
      </c>
      <c r="C124" s="42" t="s">
        <v>253</v>
      </c>
      <c r="D124" s="46">
        <v>0</v>
      </c>
      <c r="E124" s="28">
        <f>SUM(E125:E130)</f>
        <v>6522353.1000000006</v>
      </c>
      <c r="F124" s="20" t="s">
        <v>9</v>
      </c>
    </row>
    <row r="125" spans="1:6" s="33" customFormat="1" x14ac:dyDescent="0.25">
      <c r="A125" s="20"/>
      <c r="B125" s="26" t="s">
        <v>254</v>
      </c>
      <c r="C125" s="40" t="s">
        <v>255</v>
      </c>
      <c r="D125" s="46">
        <v>154893.9</v>
      </c>
      <c r="E125" s="32">
        <f t="shared" ref="E125:E131" si="5">D125</f>
        <v>154893.9</v>
      </c>
      <c r="F125" s="20" t="s">
        <v>9</v>
      </c>
    </row>
    <row r="126" spans="1:6" s="33" customFormat="1" x14ac:dyDescent="0.25">
      <c r="A126" s="20"/>
      <c r="B126" s="26" t="s">
        <v>256</v>
      </c>
      <c r="C126" s="40" t="s">
        <v>257</v>
      </c>
      <c r="D126" s="46">
        <v>2341906.0699999998</v>
      </c>
      <c r="E126" s="32">
        <f t="shared" si="5"/>
        <v>2341906.0699999998</v>
      </c>
      <c r="F126" s="20" t="s">
        <v>9</v>
      </c>
    </row>
    <row r="127" spans="1:6" s="33" customFormat="1" x14ac:dyDescent="0.25">
      <c r="A127" s="20"/>
      <c r="B127" s="26" t="s">
        <v>258</v>
      </c>
      <c r="C127" s="40" t="s">
        <v>259</v>
      </c>
      <c r="D127" s="46">
        <v>0</v>
      </c>
      <c r="E127" s="32">
        <f t="shared" si="5"/>
        <v>0</v>
      </c>
      <c r="F127" s="20" t="s">
        <v>9</v>
      </c>
    </row>
    <row r="128" spans="1:6" s="33" customFormat="1" ht="33.75" customHeight="1" x14ac:dyDescent="0.25">
      <c r="A128" s="20"/>
      <c r="B128" s="26" t="s">
        <v>260</v>
      </c>
      <c r="C128" s="40" t="s">
        <v>261</v>
      </c>
      <c r="D128" s="46">
        <v>3878267.85</v>
      </c>
      <c r="E128" s="32">
        <f t="shared" si="5"/>
        <v>3878267.85</v>
      </c>
      <c r="F128" s="20" t="s">
        <v>9</v>
      </c>
    </row>
    <row r="129" spans="1:6" s="33" customFormat="1" ht="26.25" customHeight="1" x14ac:dyDescent="0.25">
      <c r="A129" s="20"/>
      <c r="B129" s="26" t="s">
        <v>262</v>
      </c>
      <c r="C129" s="40" t="s">
        <v>263</v>
      </c>
      <c r="D129" s="46">
        <v>0</v>
      </c>
      <c r="E129" s="32">
        <f t="shared" si="5"/>
        <v>0</v>
      </c>
      <c r="F129" s="20" t="s">
        <v>9</v>
      </c>
    </row>
    <row r="130" spans="1:6" s="33" customFormat="1" x14ac:dyDescent="0.25">
      <c r="A130" s="20"/>
      <c r="B130" s="26" t="s">
        <v>264</v>
      </c>
      <c r="C130" s="40" t="s">
        <v>265</v>
      </c>
      <c r="D130" s="46">
        <v>147285.28</v>
      </c>
      <c r="E130" s="32">
        <f t="shared" si="5"/>
        <v>147285.28</v>
      </c>
      <c r="F130" s="20" t="s">
        <v>9</v>
      </c>
    </row>
    <row r="131" spans="1:6" s="33" customFormat="1" x14ac:dyDescent="0.25">
      <c r="A131" s="20"/>
      <c r="B131" s="21" t="s">
        <v>266</v>
      </c>
      <c r="C131" s="42" t="s">
        <v>267</v>
      </c>
      <c r="D131" s="46">
        <v>0</v>
      </c>
      <c r="E131" s="32">
        <f t="shared" si="5"/>
        <v>0</v>
      </c>
      <c r="F131" s="20" t="s">
        <v>9</v>
      </c>
    </row>
    <row r="132" spans="1:6" s="33" customFormat="1" x14ac:dyDescent="0.25">
      <c r="A132" s="20"/>
      <c r="B132" s="21" t="s">
        <v>268</v>
      </c>
      <c r="C132" s="42" t="s">
        <v>269</v>
      </c>
      <c r="D132" s="46">
        <v>0</v>
      </c>
      <c r="E132" s="28">
        <f>SUM(E133:E135)</f>
        <v>658484.91999999993</v>
      </c>
      <c r="F132" s="20" t="s">
        <v>9</v>
      </c>
    </row>
    <row r="133" spans="1:6" s="33" customFormat="1" x14ac:dyDescent="0.25">
      <c r="A133" s="20"/>
      <c r="B133" s="26" t="s">
        <v>270</v>
      </c>
      <c r="C133" s="40" t="s">
        <v>271</v>
      </c>
      <c r="D133" s="46">
        <v>86387.72</v>
      </c>
      <c r="E133" s="32">
        <f>D133</f>
        <v>86387.72</v>
      </c>
      <c r="F133" s="20" t="s">
        <v>9</v>
      </c>
    </row>
    <row r="134" spans="1:6" s="33" customFormat="1" x14ac:dyDescent="0.25">
      <c r="A134" s="20"/>
      <c r="B134" s="26" t="s">
        <v>272</v>
      </c>
      <c r="C134" s="40" t="s">
        <v>273</v>
      </c>
      <c r="D134" s="46">
        <v>139611.72</v>
      </c>
      <c r="E134" s="32">
        <f>D134</f>
        <v>139611.72</v>
      </c>
      <c r="F134" s="20" t="s">
        <v>9</v>
      </c>
    </row>
    <row r="135" spans="1:6" s="33" customFormat="1" x14ac:dyDescent="0.25">
      <c r="A135" s="20"/>
      <c r="B135" s="26" t="s">
        <v>274</v>
      </c>
      <c r="C135" s="40" t="s">
        <v>275</v>
      </c>
      <c r="D135" s="46">
        <v>432485.48</v>
      </c>
      <c r="E135" s="32">
        <f>D135</f>
        <v>432485.48</v>
      </c>
      <c r="F135" s="20" t="s">
        <v>9</v>
      </c>
    </row>
    <row r="136" spans="1:6" s="33" customFormat="1" x14ac:dyDescent="0.25">
      <c r="A136" s="20"/>
      <c r="B136" s="21" t="s">
        <v>276</v>
      </c>
      <c r="C136" s="42" t="s">
        <v>277</v>
      </c>
      <c r="D136" s="46">
        <v>0</v>
      </c>
      <c r="E136" s="23">
        <f>E4+E35+E38+E44+E99+E120+E124+E131+E132</f>
        <v>213468792.93999994</v>
      </c>
      <c r="F136" s="20" t="s">
        <v>9</v>
      </c>
    </row>
    <row r="137" spans="1:6" s="33" customFormat="1" x14ac:dyDescent="0.25">
      <c r="A137" s="20"/>
      <c r="B137" s="53"/>
      <c r="C137" s="54" t="s">
        <v>278</v>
      </c>
      <c r="D137" s="46">
        <v>0</v>
      </c>
      <c r="E137" s="32">
        <f>D137</f>
        <v>0</v>
      </c>
      <c r="F137" s="20" t="s">
        <v>9</v>
      </c>
    </row>
    <row r="138" spans="1:6" s="33" customFormat="1" x14ac:dyDescent="0.25">
      <c r="A138" s="20"/>
      <c r="B138" s="21" t="s">
        <v>279</v>
      </c>
      <c r="C138" s="42" t="s">
        <v>280</v>
      </c>
      <c r="D138" s="46">
        <v>0</v>
      </c>
      <c r="E138" s="23">
        <f>+E139+E170</f>
        <v>58063122.170000009</v>
      </c>
      <c r="F138" s="20" t="s">
        <v>9</v>
      </c>
    </row>
    <row r="139" spans="1:6" s="33" customFormat="1" x14ac:dyDescent="0.25">
      <c r="A139" s="20"/>
      <c r="B139" s="26" t="s">
        <v>281</v>
      </c>
      <c r="C139" s="40" t="s">
        <v>282</v>
      </c>
      <c r="D139" s="46">
        <v>0</v>
      </c>
      <c r="E139" s="28">
        <f>+E140+E148+E152+E156+E157+E158+E159+E160+E161</f>
        <v>57663060.81000001</v>
      </c>
      <c r="F139" s="20" t="s">
        <v>9</v>
      </c>
    </row>
    <row r="140" spans="1:6" s="33" customFormat="1" x14ac:dyDescent="0.25">
      <c r="A140" s="20"/>
      <c r="B140" s="30" t="s">
        <v>283</v>
      </c>
      <c r="C140" s="41" t="s">
        <v>284</v>
      </c>
      <c r="D140" s="46">
        <v>0</v>
      </c>
      <c r="E140" s="32">
        <f>SUM(E141:E144)</f>
        <v>24537648.640000001</v>
      </c>
      <c r="F140" s="20" t="s">
        <v>9</v>
      </c>
    </row>
    <row r="141" spans="1:6" s="33" customFormat="1" ht="25.5" x14ac:dyDescent="0.25">
      <c r="A141" s="20"/>
      <c r="B141" s="36" t="s">
        <v>285</v>
      </c>
      <c r="C141" s="35" t="s">
        <v>286</v>
      </c>
      <c r="D141" s="46">
        <v>23157968.010000002</v>
      </c>
      <c r="E141" s="32">
        <f>D141</f>
        <v>23157968.010000002</v>
      </c>
      <c r="F141" s="20" t="s">
        <v>9</v>
      </c>
    </row>
    <row r="142" spans="1:6" s="33" customFormat="1" x14ac:dyDescent="0.25">
      <c r="A142" s="20"/>
      <c r="B142" s="36" t="s">
        <v>287</v>
      </c>
      <c r="C142" s="37" t="s">
        <v>288</v>
      </c>
      <c r="D142" s="46">
        <v>82674.790000000008</v>
      </c>
      <c r="E142" s="32">
        <f t="shared" ref="E142:E143" si="6">D142</f>
        <v>82674.790000000008</v>
      </c>
      <c r="F142" s="20" t="s">
        <v>9</v>
      </c>
    </row>
    <row r="143" spans="1:6" s="33" customFormat="1" x14ac:dyDescent="0.25">
      <c r="A143" s="39"/>
      <c r="B143" s="34" t="s">
        <v>289</v>
      </c>
      <c r="C143" s="35" t="s">
        <v>290</v>
      </c>
      <c r="D143" s="46">
        <v>1060315.8400000001</v>
      </c>
      <c r="E143" s="32">
        <f t="shared" si="6"/>
        <v>1060315.8400000001</v>
      </c>
      <c r="F143" s="20"/>
    </row>
    <row r="144" spans="1:6" s="33" customFormat="1" x14ac:dyDescent="0.25">
      <c r="A144" s="20"/>
      <c r="B144" s="36" t="s">
        <v>291</v>
      </c>
      <c r="C144" s="37" t="s">
        <v>292</v>
      </c>
      <c r="D144" s="46">
        <v>0</v>
      </c>
      <c r="E144" s="32">
        <f>SUM(E145:E147)</f>
        <v>236690</v>
      </c>
      <c r="F144" s="20" t="s">
        <v>9</v>
      </c>
    </row>
    <row r="145" spans="1:6" s="33" customFormat="1" ht="25.5" x14ac:dyDescent="0.25">
      <c r="A145" s="39" t="s">
        <v>42</v>
      </c>
      <c r="B145" s="34" t="s">
        <v>293</v>
      </c>
      <c r="C145" s="35" t="s">
        <v>294</v>
      </c>
      <c r="D145" s="46">
        <v>0</v>
      </c>
      <c r="E145" s="32">
        <f>D145</f>
        <v>0</v>
      </c>
      <c r="F145" s="20"/>
    </row>
    <row r="146" spans="1:6" s="33" customFormat="1" ht="25.5" x14ac:dyDescent="0.25">
      <c r="A146" s="39" t="s">
        <v>130</v>
      </c>
      <c r="B146" s="34" t="s">
        <v>295</v>
      </c>
      <c r="C146" s="35" t="s">
        <v>296</v>
      </c>
      <c r="D146" s="46">
        <v>0</v>
      </c>
      <c r="E146" s="32">
        <f t="shared" ref="E146:E147" si="7">D146</f>
        <v>0</v>
      </c>
      <c r="F146" s="20"/>
    </row>
    <row r="147" spans="1:6" s="33" customFormat="1" x14ac:dyDescent="0.25">
      <c r="A147" s="39"/>
      <c r="B147" s="34" t="s">
        <v>297</v>
      </c>
      <c r="C147" s="35" t="s">
        <v>298</v>
      </c>
      <c r="D147" s="46">
        <v>236690</v>
      </c>
      <c r="E147" s="32">
        <f t="shared" si="7"/>
        <v>236690</v>
      </c>
      <c r="F147" s="20"/>
    </row>
    <row r="148" spans="1:6" s="33" customFormat="1" x14ac:dyDescent="0.25">
      <c r="A148" s="20"/>
      <c r="B148" s="30" t="s">
        <v>299</v>
      </c>
      <c r="C148" s="41" t="s">
        <v>300</v>
      </c>
      <c r="D148" s="46">
        <v>0</v>
      </c>
      <c r="E148" s="32">
        <f>SUM(E149:E151)</f>
        <v>359049.61</v>
      </c>
      <c r="F148" s="20" t="s">
        <v>9</v>
      </c>
    </row>
    <row r="149" spans="1:6" s="33" customFormat="1" x14ac:dyDescent="0.25">
      <c r="A149" s="20" t="s">
        <v>42</v>
      </c>
      <c r="B149" s="36" t="s">
        <v>301</v>
      </c>
      <c r="C149" s="37" t="s">
        <v>302</v>
      </c>
      <c r="D149" s="46">
        <v>12677.75</v>
      </c>
      <c r="E149" s="32">
        <f>D149</f>
        <v>12677.75</v>
      </c>
      <c r="F149" s="20" t="s">
        <v>9</v>
      </c>
    </row>
    <row r="150" spans="1:6" s="33" customFormat="1" x14ac:dyDescent="0.25">
      <c r="A150" s="20" t="s">
        <v>130</v>
      </c>
      <c r="B150" s="36" t="s">
        <v>303</v>
      </c>
      <c r="C150" s="37" t="s">
        <v>304</v>
      </c>
      <c r="D150" s="46">
        <v>0</v>
      </c>
      <c r="E150" s="32">
        <f>D150</f>
        <v>0</v>
      </c>
      <c r="F150" s="20" t="s">
        <v>9</v>
      </c>
    </row>
    <row r="151" spans="1:6" s="33" customFormat="1" x14ac:dyDescent="0.25">
      <c r="A151" s="20"/>
      <c r="B151" s="36" t="s">
        <v>305</v>
      </c>
      <c r="C151" s="37" t="s">
        <v>306</v>
      </c>
      <c r="D151" s="46">
        <v>346371.86</v>
      </c>
      <c r="E151" s="32">
        <f>D151</f>
        <v>346371.86</v>
      </c>
      <c r="F151" s="20" t="s">
        <v>9</v>
      </c>
    </row>
    <row r="152" spans="1:6" s="33" customFormat="1" x14ac:dyDescent="0.25">
      <c r="A152" s="20"/>
      <c r="B152" s="30" t="s">
        <v>307</v>
      </c>
      <c r="C152" s="41" t="s">
        <v>308</v>
      </c>
      <c r="D152" s="46">
        <v>0</v>
      </c>
      <c r="E152" s="32">
        <f>SUM(E153:E155)</f>
        <v>29947281.490000006</v>
      </c>
      <c r="F152" s="20" t="s">
        <v>9</v>
      </c>
    </row>
    <row r="153" spans="1:6" s="33" customFormat="1" x14ac:dyDescent="0.25">
      <c r="A153" s="20"/>
      <c r="B153" s="36" t="s">
        <v>309</v>
      </c>
      <c r="C153" s="37" t="s">
        <v>310</v>
      </c>
      <c r="D153" s="46">
        <v>24938369.020000003</v>
      </c>
      <c r="E153" s="32">
        <f t="shared" ref="E153:E160" si="8">D153</f>
        <v>24938369.020000003</v>
      </c>
      <c r="F153" s="20" t="s">
        <v>9</v>
      </c>
    </row>
    <row r="154" spans="1:6" s="33" customFormat="1" x14ac:dyDescent="0.25">
      <c r="A154" s="20"/>
      <c r="B154" s="36" t="s">
        <v>311</v>
      </c>
      <c r="C154" s="37" t="s">
        <v>312</v>
      </c>
      <c r="D154" s="46">
        <v>1576764.01</v>
      </c>
      <c r="E154" s="32">
        <f t="shared" si="8"/>
        <v>1576764.01</v>
      </c>
      <c r="F154" s="20" t="s">
        <v>9</v>
      </c>
    </row>
    <row r="155" spans="1:6" s="33" customFormat="1" x14ac:dyDescent="0.25">
      <c r="A155" s="20"/>
      <c r="B155" s="36" t="s">
        <v>313</v>
      </c>
      <c r="C155" s="37" t="s">
        <v>314</v>
      </c>
      <c r="D155" s="46">
        <v>3432148.46</v>
      </c>
      <c r="E155" s="32">
        <f t="shared" si="8"/>
        <v>3432148.46</v>
      </c>
      <c r="F155" s="20" t="s">
        <v>9</v>
      </c>
    </row>
    <row r="156" spans="1:6" s="33" customFormat="1" x14ac:dyDescent="0.25">
      <c r="A156" s="20"/>
      <c r="B156" s="30" t="s">
        <v>315</v>
      </c>
      <c r="C156" s="41" t="s">
        <v>316</v>
      </c>
      <c r="D156" s="46">
        <v>158025.32999999999</v>
      </c>
      <c r="E156" s="32">
        <f t="shared" si="8"/>
        <v>158025.32999999999</v>
      </c>
      <c r="F156" s="20" t="s">
        <v>9</v>
      </c>
    </row>
    <row r="157" spans="1:6" s="33" customFormat="1" x14ac:dyDescent="0.25">
      <c r="A157" s="20"/>
      <c r="B157" s="30" t="s">
        <v>317</v>
      </c>
      <c r="C157" s="41" t="s">
        <v>318</v>
      </c>
      <c r="D157" s="46">
        <v>0</v>
      </c>
      <c r="E157" s="32">
        <f t="shared" si="8"/>
        <v>0</v>
      </c>
      <c r="F157" s="20" t="s">
        <v>9</v>
      </c>
    </row>
    <row r="158" spans="1:6" s="33" customFormat="1" x14ac:dyDescent="0.25">
      <c r="A158" s="20"/>
      <c r="B158" s="30" t="s">
        <v>319</v>
      </c>
      <c r="C158" s="41" t="s">
        <v>320</v>
      </c>
      <c r="D158" s="46">
        <v>0</v>
      </c>
      <c r="E158" s="32">
        <f t="shared" si="8"/>
        <v>0</v>
      </c>
      <c r="F158" s="20" t="s">
        <v>9</v>
      </c>
    </row>
    <row r="159" spans="1:6" s="33" customFormat="1" x14ac:dyDescent="0.25">
      <c r="A159" s="20"/>
      <c r="B159" s="30" t="s">
        <v>321</v>
      </c>
      <c r="C159" s="41" t="s">
        <v>322</v>
      </c>
      <c r="D159" s="46">
        <v>0</v>
      </c>
      <c r="E159" s="32">
        <f t="shared" si="8"/>
        <v>0</v>
      </c>
      <c r="F159" s="20" t="s">
        <v>9</v>
      </c>
    </row>
    <row r="160" spans="1:6" s="33" customFormat="1" x14ac:dyDescent="0.25">
      <c r="A160" s="20"/>
      <c r="B160" s="30" t="s">
        <v>323</v>
      </c>
      <c r="C160" s="41" t="s">
        <v>324</v>
      </c>
      <c r="D160" s="46">
        <v>2661055.7400000002</v>
      </c>
      <c r="E160" s="32">
        <f t="shared" si="8"/>
        <v>2661055.7400000002</v>
      </c>
      <c r="F160" s="20" t="s">
        <v>9</v>
      </c>
    </row>
    <row r="161" spans="1:6" s="33" customFormat="1" x14ac:dyDescent="0.25">
      <c r="A161" s="20" t="s">
        <v>42</v>
      </c>
      <c r="B161" s="30" t="s">
        <v>325</v>
      </c>
      <c r="C161" s="41" t="s">
        <v>326</v>
      </c>
      <c r="D161" s="46">
        <v>0</v>
      </c>
      <c r="E161" s="32">
        <f>E162+E163+E164+E165+E166+E167+E168+E169</f>
        <v>0</v>
      </c>
      <c r="F161" s="20" t="s">
        <v>9</v>
      </c>
    </row>
    <row r="162" spans="1:6" s="33" customFormat="1" x14ac:dyDescent="0.25">
      <c r="A162" s="47" t="s">
        <v>42</v>
      </c>
      <c r="B162" s="49" t="s">
        <v>327</v>
      </c>
      <c r="C162" s="38" t="s">
        <v>328</v>
      </c>
      <c r="D162" s="46">
        <v>0</v>
      </c>
      <c r="E162" s="32">
        <f>D162</f>
        <v>0</v>
      </c>
      <c r="F162" s="20"/>
    </row>
    <row r="163" spans="1:6" s="33" customFormat="1" x14ac:dyDescent="0.25">
      <c r="A163" s="47" t="s">
        <v>42</v>
      </c>
      <c r="B163" s="49" t="s">
        <v>329</v>
      </c>
      <c r="C163" s="38" t="s">
        <v>330</v>
      </c>
      <c r="D163" s="46">
        <v>0</v>
      </c>
      <c r="E163" s="32">
        <f t="shared" ref="E163:E169" si="9">D163</f>
        <v>0</v>
      </c>
      <c r="F163" s="20"/>
    </row>
    <row r="164" spans="1:6" s="33" customFormat="1" x14ac:dyDescent="0.25">
      <c r="A164" s="47" t="s">
        <v>42</v>
      </c>
      <c r="B164" s="49" t="s">
        <v>331</v>
      </c>
      <c r="C164" s="38" t="s">
        <v>332</v>
      </c>
      <c r="D164" s="46">
        <v>0</v>
      </c>
      <c r="E164" s="32">
        <f t="shared" si="9"/>
        <v>0</v>
      </c>
      <c r="F164" s="20"/>
    </row>
    <row r="165" spans="1:6" s="33" customFormat="1" x14ac:dyDescent="0.25">
      <c r="A165" s="47" t="s">
        <v>42</v>
      </c>
      <c r="B165" s="49" t="s">
        <v>333</v>
      </c>
      <c r="C165" s="38" t="s">
        <v>334</v>
      </c>
      <c r="D165" s="46">
        <v>0</v>
      </c>
      <c r="E165" s="32">
        <f t="shared" si="9"/>
        <v>0</v>
      </c>
      <c r="F165" s="20"/>
    </row>
    <row r="166" spans="1:6" s="33" customFormat="1" x14ac:dyDescent="0.25">
      <c r="A166" s="47" t="s">
        <v>42</v>
      </c>
      <c r="B166" s="49" t="s">
        <v>335</v>
      </c>
      <c r="C166" s="38" t="s">
        <v>336</v>
      </c>
      <c r="D166" s="46">
        <v>0</v>
      </c>
      <c r="E166" s="32">
        <f t="shared" si="9"/>
        <v>0</v>
      </c>
      <c r="F166" s="20"/>
    </row>
    <row r="167" spans="1:6" s="33" customFormat="1" x14ac:dyDescent="0.25">
      <c r="A167" s="47" t="s">
        <v>42</v>
      </c>
      <c r="B167" s="49" t="s">
        <v>337</v>
      </c>
      <c r="C167" s="38" t="s">
        <v>338</v>
      </c>
      <c r="D167" s="46">
        <v>0</v>
      </c>
      <c r="E167" s="32">
        <f t="shared" si="9"/>
        <v>0</v>
      </c>
      <c r="F167" s="20"/>
    </row>
    <row r="168" spans="1:6" s="33" customFormat="1" x14ac:dyDescent="0.25">
      <c r="A168" s="47" t="s">
        <v>42</v>
      </c>
      <c r="B168" s="49" t="s">
        <v>339</v>
      </c>
      <c r="C168" s="38" t="s">
        <v>340</v>
      </c>
      <c r="D168" s="46">
        <v>0</v>
      </c>
      <c r="E168" s="32">
        <f t="shared" si="9"/>
        <v>0</v>
      </c>
      <c r="F168" s="20"/>
    </row>
    <row r="169" spans="1:6" s="33" customFormat="1" x14ac:dyDescent="0.25">
      <c r="A169" s="47" t="s">
        <v>42</v>
      </c>
      <c r="B169" s="49" t="s">
        <v>341</v>
      </c>
      <c r="C169" s="38" t="s">
        <v>342</v>
      </c>
      <c r="D169" s="46">
        <v>0</v>
      </c>
      <c r="E169" s="32">
        <f t="shared" si="9"/>
        <v>0</v>
      </c>
      <c r="F169" s="20"/>
    </row>
    <row r="170" spans="1:6" s="33" customFormat="1" x14ac:dyDescent="0.25">
      <c r="A170" s="20"/>
      <c r="B170" s="26" t="s">
        <v>343</v>
      </c>
      <c r="C170" s="40" t="s">
        <v>344</v>
      </c>
      <c r="D170" s="46">
        <v>0</v>
      </c>
      <c r="E170" s="28">
        <f>SUM(E171:E177)</f>
        <v>400061.36</v>
      </c>
      <c r="F170" s="20" t="s">
        <v>9</v>
      </c>
    </row>
    <row r="171" spans="1:6" s="33" customFormat="1" x14ac:dyDescent="0.25">
      <c r="A171" s="20"/>
      <c r="B171" s="30" t="s">
        <v>345</v>
      </c>
      <c r="C171" s="41" t="s">
        <v>346</v>
      </c>
      <c r="D171" s="46">
        <v>0</v>
      </c>
      <c r="E171" s="32">
        <f t="shared" ref="E171:E177" si="10">D171</f>
        <v>0</v>
      </c>
      <c r="F171" s="20" t="s">
        <v>9</v>
      </c>
    </row>
    <row r="172" spans="1:6" s="33" customFormat="1" x14ac:dyDescent="0.25">
      <c r="A172" s="20"/>
      <c r="B172" s="30" t="s">
        <v>347</v>
      </c>
      <c r="C172" s="41" t="s">
        <v>348</v>
      </c>
      <c r="D172" s="46">
        <v>14762.8</v>
      </c>
      <c r="E172" s="32">
        <f t="shared" si="10"/>
        <v>14762.8</v>
      </c>
      <c r="F172" s="20" t="s">
        <v>9</v>
      </c>
    </row>
    <row r="173" spans="1:6" s="33" customFormat="1" x14ac:dyDescent="0.25">
      <c r="A173" s="20"/>
      <c r="B173" s="30" t="s">
        <v>349</v>
      </c>
      <c r="C173" s="41" t="s">
        <v>350</v>
      </c>
      <c r="D173" s="46">
        <v>35195.18</v>
      </c>
      <c r="E173" s="32">
        <f t="shared" si="10"/>
        <v>35195.18</v>
      </c>
      <c r="F173" s="20" t="s">
        <v>9</v>
      </c>
    </row>
    <row r="174" spans="1:6" s="33" customFormat="1" x14ac:dyDescent="0.25">
      <c r="A174" s="20"/>
      <c r="B174" s="30" t="s">
        <v>351</v>
      </c>
      <c r="C174" s="41" t="s">
        <v>352</v>
      </c>
      <c r="D174" s="46">
        <v>332536.74</v>
      </c>
      <c r="E174" s="32">
        <f t="shared" si="10"/>
        <v>332536.74</v>
      </c>
      <c r="F174" s="20" t="s">
        <v>9</v>
      </c>
    </row>
    <row r="175" spans="1:6" s="33" customFormat="1" x14ac:dyDescent="0.25">
      <c r="A175" s="20"/>
      <c r="B175" s="30" t="s">
        <v>353</v>
      </c>
      <c r="C175" s="41" t="s">
        <v>354</v>
      </c>
      <c r="D175" s="46">
        <v>1144.8200000000002</v>
      </c>
      <c r="E175" s="32">
        <f t="shared" si="10"/>
        <v>1144.8200000000002</v>
      </c>
      <c r="F175" s="20" t="s">
        <v>9</v>
      </c>
    </row>
    <row r="176" spans="1:6" s="33" customFormat="1" x14ac:dyDescent="0.25">
      <c r="A176" s="20"/>
      <c r="B176" s="30" t="s">
        <v>355</v>
      </c>
      <c r="C176" s="41" t="s">
        <v>356</v>
      </c>
      <c r="D176" s="46">
        <v>16421.82</v>
      </c>
      <c r="E176" s="32">
        <f t="shared" si="10"/>
        <v>16421.82</v>
      </c>
      <c r="F176" s="20" t="s">
        <v>9</v>
      </c>
    </row>
    <row r="177" spans="1:6" s="33" customFormat="1" x14ac:dyDescent="0.25">
      <c r="A177" s="20" t="s">
        <v>42</v>
      </c>
      <c r="B177" s="30" t="s">
        <v>357</v>
      </c>
      <c r="C177" s="41" t="s">
        <v>358</v>
      </c>
      <c r="D177" s="46">
        <v>0</v>
      </c>
      <c r="E177" s="32">
        <f t="shared" si="10"/>
        <v>0</v>
      </c>
      <c r="F177" s="20" t="s">
        <v>9</v>
      </c>
    </row>
    <row r="178" spans="1:6" s="33" customFormat="1" x14ac:dyDescent="0.25">
      <c r="A178" s="20"/>
      <c r="B178" s="21" t="s">
        <v>359</v>
      </c>
      <c r="C178" s="42" t="s">
        <v>360</v>
      </c>
      <c r="D178" s="46">
        <v>0</v>
      </c>
      <c r="E178" s="23">
        <f>E179+E309</f>
        <v>35672508.939999998</v>
      </c>
      <c r="F178" s="20" t="s">
        <v>9</v>
      </c>
    </row>
    <row r="179" spans="1:6" s="33" customFormat="1" x14ac:dyDescent="0.25">
      <c r="A179" s="20"/>
      <c r="B179" s="21" t="s">
        <v>361</v>
      </c>
      <c r="C179" s="42" t="s">
        <v>362</v>
      </c>
      <c r="D179" s="46">
        <v>0</v>
      </c>
      <c r="E179" s="23">
        <f>E180+E188+E192+E211+E217+E222+E227+E237+E243+E250+E256+E261+E270+E278+E286+E300+E308</f>
        <v>11585269.27</v>
      </c>
      <c r="F179" s="20" t="s">
        <v>9</v>
      </c>
    </row>
    <row r="180" spans="1:6" s="33" customFormat="1" x14ac:dyDescent="0.25">
      <c r="A180" s="20"/>
      <c r="B180" s="26" t="s">
        <v>363</v>
      </c>
      <c r="C180" s="40" t="s">
        <v>364</v>
      </c>
      <c r="D180" s="46">
        <v>0</v>
      </c>
      <c r="E180" s="28">
        <f>E181+E186+E187</f>
        <v>0</v>
      </c>
      <c r="F180" s="20" t="s">
        <v>9</v>
      </c>
    </row>
    <row r="181" spans="1:6" s="33" customFormat="1" x14ac:dyDescent="0.25">
      <c r="A181" s="20"/>
      <c r="B181" s="30" t="s">
        <v>365</v>
      </c>
      <c r="C181" s="41" t="s">
        <v>366</v>
      </c>
      <c r="D181" s="46">
        <v>0</v>
      </c>
      <c r="E181" s="32">
        <f>SUM(E182:E185)</f>
        <v>0</v>
      </c>
      <c r="F181" s="20" t="s">
        <v>9</v>
      </c>
    </row>
    <row r="182" spans="1:6" s="33" customFormat="1" x14ac:dyDescent="0.25">
      <c r="A182" s="20"/>
      <c r="B182" s="30" t="s">
        <v>367</v>
      </c>
      <c r="C182" s="41" t="s">
        <v>368</v>
      </c>
      <c r="D182" s="46">
        <v>0</v>
      </c>
      <c r="E182" s="32">
        <f t="shared" ref="E182:E187" si="11">D182</f>
        <v>0</v>
      </c>
      <c r="F182" s="20" t="s">
        <v>9</v>
      </c>
    </row>
    <row r="183" spans="1:6" s="33" customFormat="1" x14ac:dyDescent="0.25">
      <c r="A183" s="20"/>
      <c r="B183" s="30" t="s">
        <v>369</v>
      </c>
      <c r="C183" s="41" t="s">
        <v>370</v>
      </c>
      <c r="D183" s="46">
        <v>0</v>
      </c>
      <c r="E183" s="32">
        <f t="shared" si="11"/>
        <v>0</v>
      </c>
      <c r="F183" s="20" t="s">
        <v>9</v>
      </c>
    </row>
    <row r="184" spans="1:6" s="33" customFormat="1" x14ac:dyDescent="0.25">
      <c r="A184" s="20"/>
      <c r="B184" s="30" t="s">
        <v>371</v>
      </c>
      <c r="C184" s="41" t="s">
        <v>372</v>
      </c>
      <c r="D184" s="46">
        <v>0</v>
      </c>
      <c r="E184" s="32">
        <f t="shared" si="11"/>
        <v>0</v>
      </c>
      <c r="F184" s="20" t="s">
        <v>9</v>
      </c>
    </row>
    <row r="185" spans="1:6" s="33" customFormat="1" x14ac:dyDescent="0.25">
      <c r="A185" s="20"/>
      <c r="B185" s="30" t="s">
        <v>373</v>
      </c>
      <c r="C185" s="41" t="s">
        <v>374</v>
      </c>
      <c r="D185" s="46">
        <v>0</v>
      </c>
      <c r="E185" s="32">
        <f t="shared" si="11"/>
        <v>0</v>
      </c>
      <c r="F185" s="20" t="s">
        <v>9</v>
      </c>
    </row>
    <row r="186" spans="1:6" s="33" customFormat="1" x14ac:dyDescent="0.25">
      <c r="A186" s="20" t="s">
        <v>42</v>
      </c>
      <c r="B186" s="30" t="s">
        <v>375</v>
      </c>
      <c r="C186" s="41" t="s">
        <v>376</v>
      </c>
      <c r="D186" s="46">
        <v>0</v>
      </c>
      <c r="E186" s="32">
        <f t="shared" si="11"/>
        <v>0</v>
      </c>
      <c r="F186" s="20" t="s">
        <v>9</v>
      </c>
    </row>
    <row r="187" spans="1:6" s="33" customFormat="1" x14ac:dyDescent="0.25">
      <c r="A187" s="20" t="s">
        <v>130</v>
      </c>
      <c r="B187" s="30" t="s">
        <v>377</v>
      </c>
      <c r="C187" s="41" t="s">
        <v>378</v>
      </c>
      <c r="D187" s="46">
        <v>0</v>
      </c>
      <c r="E187" s="32">
        <f t="shared" si="11"/>
        <v>0</v>
      </c>
      <c r="F187" s="20" t="s">
        <v>9</v>
      </c>
    </row>
    <row r="188" spans="1:6" s="33" customFormat="1" x14ac:dyDescent="0.25">
      <c r="A188" s="20"/>
      <c r="B188" s="26" t="s">
        <v>379</v>
      </c>
      <c r="C188" s="40" t="s">
        <v>380</v>
      </c>
      <c r="D188" s="46">
        <v>0</v>
      </c>
      <c r="E188" s="28">
        <f>SUM(E189:E191)</f>
        <v>0</v>
      </c>
      <c r="F188" s="20" t="s">
        <v>9</v>
      </c>
    </row>
    <row r="189" spans="1:6" s="33" customFormat="1" x14ac:dyDescent="0.25">
      <c r="A189" s="20"/>
      <c r="B189" s="30" t="s">
        <v>381</v>
      </c>
      <c r="C189" s="41" t="s">
        <v>382</v>
      </c>
      <c r="D189" s="46">
        <v>0</v>
      </c>
      <c r="E189" s="32">
        <f>D189</f>
        <v>0</v>
      </c>
      <c r="F189" s="20" t="s">
        <v>9</v>
      </c>
    </row>
    <row r="190" spans="1:6" s="33" customFormat="1" x14ac:dyDescent="0.25">
      <c r="A190" s="20" t="s">
        <v>42</v>
      </c>
      <c r="B190" s="30" t="s">
        <v>383</v>
      </c>
      <c r="C190" s="41" t="s">
        <v>384</v>
      </c>
      <c r="D190" s="46">
        <v>0</v>
      </c>
      <c r="E190" s="32">
        <f>D190</f>
        <v>0</v>
      </c>
      <c r="F190" s="20" t="s">
        <v>9</v>
      </c>
    </row>
    <row r="191" spans="1:6" s="33" customFormat="1" x14ac:dyDescent="0.25">
      <c r="A191" s="20" t="s">
        <v>130</v>
      </c>
      <c r="B191" s="30" t="s">
        <v>385</v>
      </c>
      <c r="C191" s="41" t="s">
        <v>386</v>
      </c>
      <c r="D191" s="46">
        <v>0</v>
      </c>
      <c r="E191" s="32">
        <f>D191</f>
        <v>0</v>
      </c>
      <c r="F191" s="20" t="s">
        <v>9</v>
      </c>
    </row>
    <row r="192" spans="1:6" s="33" customFormat="1" x14ac:dyDescent="0.25">
      <c r="A192" s="20"/>
      <c r="B192" s="26" t="s">
        <v>387</v>
      </c>
      <c r="C192" s="40" t="s">
        <v>388</v>
      </c>
      <c r="D192" s="46">
        <v>0</v>
      </c>
      <c r="E192" s="28">
        <f>SUM(E193:E200)+E209+E210</f>
        <v>0</v>
      </c>
      <c r="F192" s="20" t="s">
        <v>9</v>
      </c>
    </row>
    <row r="193" spans="1:6" s="33" customFormat="1" x14ac:dyDescent="0.25">
      <c r="A193" s="50" t="s">
        <v>42</v>
      </c>
      <c r="B193" s="30" t="s">
        <v>389</v>
      </c>
      <c r="C193" s="41" t="s">
        <v>390</v>
      </c>
      <c r="D193" s="46">
        <v>0</v>
      </c>
      <c r="E193" s="32">
        <f>D193</f>
        <v>0</v>
      </c>
      <c r="F193" s="20" t="s">
        <v>9</v>
      </c>
    </row>
    <row r="194" spans="1:6" s="33" customFormat="1" ht="25.5" x14ac:dyDescent="0.25">
      <c r="A194" s="55" t="s">
        <v>42</v>
      </c>
      <c r="B194" s="49" t="s">
        <v>391</v>
      </c>
      <c r="C194" s="38" t="s">
        <v>392</v>
      </c>
      <c r="D194" s="46">
        <v>0</v>
      </c>
      <c r="E194" s="32">
        <f>D194</f>
        <v>0</v>
      </c>
      <c r="F194" s="20"/>
    </row>
    <row r="195" spans="1:6" s="33" customFormat="1" x14ac:dyDescent="0.25">
      <c r="A195" s="20"/>
      <c r="B195" s="30" t="s">
        <v>393</v>
      </c>
      <c r="C195" s="41" t="s">
        <v>394</v>
      </c>
      <c r="D195" s="46">
        <v>0</v>
      </c>
      <c r="E195" s="32">
        <f>D195</f>
        <v>0</v>
      </c>
      <c r="F195" s="20" t="s">
        <v>9</v>
      </c>
    </row>
    <row r="196" spans="1:6" s="33" customFormat="1" ht="25.5" x14ac:dyDescent="0.25">
      <c r="A196" s="39"/>
      <c r="B196" s="49" t="s">
        <v>395</v>
      </c>
      <c r="C196" s="38" t="s">
        <v>396</v>
      </c>
      <c r="D196" s="46">
        <v>0</v>
      </c>
      <c r="E196" s="32"/>
      <c r="F196" s="20"/>
    </row>
    <row r="197" spans="1:6" s="33" customFormat="1" x14ac:dyDescent="0.25">
      <c r="A197" s="20" t="s">
        <v>130</v>
      </c>
      <c r="B197" s="30" t="s">
        <v>397</v>
      </c>
      <c r="C197" s="41" t="s">
        <v>398</v>
      </c>
      <c r="D197" s="46">
        <v>0</v>
      </c>
      <c r="E197" s="32">
        <f>D197</f>
        <v>0</v>
      </c>
      <c r="F197" s="20" t="s">
        <v>9</v>
      </c>
    </row>
    <row r="198" spans="1:6" s="33" customFormat="1" x14ac:dyDescent="0.25">
      <c r="A198" s="39" t="s">
        <v>130</v>
      </c>
      <c r="B198" s="49" t="s">
        <v>399</v>
      </c>
      <c r="C198" s="38" t="s">
        <v>400</v>
      </c>
      <c r="D198" s="46">
        <v>0</v>
      </c>
      <c r="E198" s="32"/>
      <c r="F198" s="20"/>
    </row>
    <row r="199" spans="1:6" s="33" customFormat="1" x14ac:dyDescent="0.25">
      <c r="A199" s="20"/>
      <c r="B199" s="30" t="s">
        <v>401</v>
      </c>
      <c r="C199" s="41" t="s">
        <v>402</v>
      </c>
      <c r="D199" s="46">
        <v>0</v>
      </c>
      <c r="E199" s="32">
        <f>D199</f>
        <v>0</v>
      </c>
      <c r="F199" s="20" t="s">
        <v>9</v>
      </c>
    </row>
    <row r="200" spans="1:6" s="33" customFormat="1" x14ac:dyDescent="0.25">
      <c r="A200" s="20"/>
      <c r="B200" s="30" t="s">
        <v>403</v>
      </c>
      <c r="C200" s="41" t="s">
        <v>404</v>
      </c>
      <c r="D200" s="46">
        <v>0</v>
      </c>
      <c r="E200" s="32">
        <f>SUM(E201:E208)</f>
        <v>0</v>
      </c>
      <c r="F200" s="20" t="s">
        <v>9</v>
      </c>
    </row>
    <row r="201" spans="1:6" s="33" customFormat="1" x14ac:dyDescent="0.25">
      <c r="A201" s="20"/>
      <c r="B201" s="36" t="s">
        <v>405</v>
      </c>
      <c r="C201" s="37" t="s">
        <v>406</v>
      </c>
      <c r="D201" s="46">
        <v>0</v>
      </c>
      <c r="E201" s="32">
        <f t="shared" ref="E201:E210" si="12">D201</f>
        <v>0</v>
      </c>
      <c r="F201" s="20" t="s">
        <v>9</v>
      </c>
    </row>
    <row r="202" spans="1:6" s="33" customFormat="1" ht="25.5" x14ac:dyDescent="0.25">
      <c r="A202" s="39"/>
      <c r="B202" s="34" t="s">
        <v>407</v>
      </c>
      <c r="C202" s="35" t="s">
        <v>408</v>
      </c>
      <c r="D202" s="46">
        <v>0</v>
      </c>
      <c r="E202" s="32">
        <f t="shared" si="12"/>
        <v>0</v>
      </c>
      <c r="F202" s="20"/>
    </row>
    <row r="203" spans="1:6" s="33" customFormat="1" x14ac:dyDescent="0.25">
      <c r="A203" s="20"/>
      <c r="B203" s="36" t="s">
        <v>409</v>
      </c>
      <c r="C203" s="37" t="s">
        <v>410</v>
      </c>
      <c r="D203" s="46">
        <v>0</v>
      </c>
      <c r="E203" s="32">
        <f t="shared" si="12"/>
        <v>0</v>
      </c>
      <c r="F203" s="20" t="s">
        <v>9</v>
      </c>
    </row>
    <row r="204" spans="1:6" s="33" customFormat="1" ht="25.5" x14ac:dyDescent="0.25">
      <c r="A204" s="39"/>
      <c r="B204" s="34" t="s">
        <v>411</v>
      </c>
      <c r="C204" s="35" t="s">
        <v>412</v>
      </c>
      <c r="D204" s="46">
        <v>0</v>
      </c>
      <c r="E204" s="32">
        <f t="shared" si="12"/>
        <v>0</v>
      </c>
      <c r="F204" s="20"/>
    </row>
    <row r="205" spans="1:6" s="33" customFormat="1" x14ac:dyDescent="0.25">
      <c r="A205" s="20"/>
      <c r="B205" s="36" t="s">
        <v>413</v>
      </c>
      <c r="C205" s="37" t="s">
        <v>414</v>
      </c>
      <c r="D205" s="46">
        <v>0</v>
      </c>
      <c r="E205" s="32">
        <f t="shared" si="12"/>
        <v>0</v>
      </c>
      <c r="F205" s="20" t="s">
        <v>9</v>
      </c>
    </row>
    <row r="206" spans="1:6" s="33" customFormat="1" ht="25.5" x14ac:dyDescent="0.25">
      <c r="A206" s="39"/>
      <c r="B206" s="34" t="s">
        <v>415</v>
      </c>
      <c r="C206" s="35" t="s">
        <v>416</v>
      </c>
      <c r="D206" s="46">
        <v>0</v>
      </c>
      <c r="E206" s="32">
        <f t="shared" si="12"/>
        <v>0</v>
      </c>
      <c r="F206" s="20"/>
    </row>
    <row r="207" spans="1:6" s="33" customFormat="1" x14ac:dyDescent="0.25">
      <c r="A207" s="20"/>
      <c r="B207" s="36" t="s">
        <v>417</v>
      </c>
      <c r="C207" s="37" t="s">
        <v>418</v>
      </c>
      <c r="D207" s="46">
        <v>0</v>
      </c>
      <c r="E207" s="32">
        <f t="shared" si="12"/>
        <v>0</v>
      </c>
      <c r="F207" s="20" t="s">
        <v>9</v>
      </c>
    </row>
    <row r="208" spans="1:6" s="33" customFormat="1" x14ac:dyDescent="0.25">
      <c r="A208" s="39"/>
      <c r="B208" s="34" t="s">
        <v>419</v>
      </c>
      <c r="C208" s="35" t="s">
        <v>420</v>
      </c>
      <c r="D208" s="46">
        <v>0</v>
      </c>
      <c r="E208" s="32">
        <f t="shared" si="12"/>
        <v>0</v>
      </c>
      <c r="F208" s="20"/>
    </row>
    <row r="209" spans="1:6" s="33" customFormat="1" x14ac:dyDescent="0.25">
      <c r="A209" s="20"/>
      <c r="B209" s="30" t="s">
        <v>421</v>
      </c>
      <c r="C209" s="41" t="s">
        <v>422</v>
      </c>
      <c r="D209" s="46">
        <v>0</v>
      </c>
      <c r="E209" s="32">
        <f t="shared" si="12"/>
        <v>0</v>
      </c>
      <c r="F209" s="20" t="s">
        <v>9</v>
      </c>
    </row>
    <row r="210" spans="1:6" s="33" customFormat="1" ht="25.5" x14ac:dyDescent="0.25">
      <c r="A210" s="39"/>
      <c r="B210" s="34" t="s">
        <v>423</v>
      </c>
      <c r="C210" s="35" t="s">
        <v>424</v>
      </c>
      <c r="D210" s="46">
        <v>0</v>
      </c>
      <c r="E210" s="32">
        <f t="shared" si="12"/>
        <v>0</v>
      </c>
      <c r="F210" s="20"/>
    </row>
    <row r="211" spans="1:6" s="33" customFormat="1" x14ac:dyDescent="0.25">
      <c r="A211" s="20"/>
      <c r="B211" s="26" t="s">
        <v>425</v>
      </c>
      <c r="C211" s="40" t="s">
        <v>426</v>
      </c>
      <c r="D211" s="46">
        <v>0</v>
      </c>
      <c r="E211" s="28">
        <f>SUM(E212:E216)</f>
        <v>0</v>
      </c>
      <c r="F211" s="20" t="s">
        <v>9</v>
      </c>
    </row>
    <row r="212" spans="1:6" s="33" customFormat="1" x14ac:dyDescent="0.25">
      <c r="A212" s="20" t="s">
        <v>42</v>
      </c>
      <c r="B212" s="30" t="s">
        <v>427</v>
      </c>
      <c r="C212" s="41" t="s">
        <v>428</v>
      </c>
      <c r="D212" s="46">
        <v>0</v>
      </c>
      <c r="E212" s="32">
        <f>D212</f>
        <v>0</v>
      </c>
      <c r="F212" s="20" t="s">
        <v>9</v>
      </c>
    </row>
    <row r="213" spans="1:6" s="33" customFormat="1" x14ac:dyDescent="0.25">
      <c r="A213" s="50"/>
      <c r="B213" s="30" t="s">
        <v>429</v>
      </c>
      <c r="C213" s="41" t="s">
        <v>430</v>
      </c>
      <c r="D213" s="46">
        <v>0</v>
      </c>
      <c r="E213" s="32">
        <f>D213</f>
        <v>0</v>
      </c>
      <c r="F213" s="20" t="s">
        <v>9</v>
      </c>
    </row>
    <row r="214" spans="1:6" s="33" customFormat="1" x14ac:dyDescent="0.25">
      <c r="A214" s="50" t="s">
        <v>137</v>
      </c>
      <c r="B214" s="30" t="s">
        <v>431</v>
      </c>
      <c r="C214" s="41" t="s">
        <v>432</v>
      </c>
      <c r="D214" s="46">
        <v>0</v>
      </c>
      <c r="E214" s="32">
        <f>D214</f>
        <v>0</v>
      </c>
      <c r="F214" s="20" t="s">
        <v>9</v>
      </c>
    </row>
    <row r="215" spans="1:6" s="33" customFormat="1" x14ac:dyDescent="0.25">
      <c r="A215" s="50"/>
      <c r="B215" s="30" t="s">
        <v>433</v>
      </c>
      <c r="C215" s="41" t="s">
        <v>434</v>
      </c>
      <c r="D215" s="46">
        <v>0</v>
      </c>
      <c r="E215" s="32">
        <f>D215</f>
        <v>0</v>
      </c>
      <c r="F215" s="20" t="s">
        <v>9</v>
      </c>
    </row>
    <row r="216" spans="1:6" s="33" customFormat="1" x14ac:dyDescent="0.25">
      <c r="A216" s="50"/>
      <c r="B216" s="30" t="s">
        <v>435</v>
      </c>
      <c r="C216" s="41" t="s">
        <v>436</v>
      </c>
      <c r="D216" s="46">
        <v>0</v>
      </c>
      <c r="E216" s="32">
        <f>D216</f>
        <v>0</v>
      </c>
      <c r="F216" s="20" t="s">
        <v>9</v>
      </c>
    </row>
    <row r="217" spans="1:6" s="33" customFormat="1" x14ac:dyDescent="0.25">
      <c r="A217" s="20"/>
      <c r="B217" s="26" t="s">
        <v>437</v>
      </c>
      <c r="C217" s="40" t="s">
        <v>438</v>
      </c>
      <c r="D217" s="46">
        <v>0</v>
      </c>
      <c r="E217" s="28">
        <f>SUM(E218:E221)</f>
        <v>0</v>
      </c>
      <c r="F217" s="20" t="s">
        <v>9</v>
      </c>
    </row>
    <row r="218" spans="1:6" s="33" customFormat="1" x14ac:dyDescent="0.25">
      <c r="A218" s="20" t="s">
        <v>42</v>
      </c>
      <c r="B218" s="30" t="s">
        <v>439</v>
      </c>
      <c r="C218" s="41" t="s">
        <v>440</v>
      </c>
      <c r="D218" s="46">
        <v>0</v>
      </c>
      <c r="E218" s="32">
        <f>D218</f>
        <v>0</v>
      </c>
      <c r="F218" s="20" t="s">
        <v>9</v>
      </c>
    </row>
    <row r="219" spans="1:6" s="33" customFormat="1" x14ac:dyDescent="0.25">
      <c r="A219" s="20"/>
      <c r="B219" s="30" t="s">
        <v>441</v>
      </c>
      <c r="C219" s="41" t="s">
        <v>442</v>
      </c>
      <c r="D219" s="46">
        <v>0</v>
      </c>
      <c r="E219" s="32">
        <f>D219</f>
        <v>0</v>
      </c>
      <c r="F219" s="20" t="s">
        <v>9</v>
      </c>
    </row>
    <row r="220" spans="1:6" s="33" customFormat="1" x14ac:dyDescent="0.25">
      <c r="A220" s="20" t="s">
        <v>130</v>
      </c>
      <c r="B220" s="30" t="s">
        <v>443</v>
      </c>
      <c r="C220" s="41" t="s">
        <v>444</v>
      </c>
      <c r="D220" s="46">
        <v>0</v>
      </c>
      <c r="E220" s="32">
        <f>D220</f>
        <v>0</v>
      </c>
      <c r="F220" s="20" t="s">
        <v>9</v>
      </c>
    </row>
    <row r="221" spans="1:6" s="33" customFormat="1" x14ac:dyDescent="0.25">
      <c r="A221" s="20"/>
      <c r="B221" s="30" t="s">
        <v>445</v>
      </c>
      <c r="C221" s="41" t="s">
        <v>446</v>
      </c>
      <c r="D221" s="46">
        <v>0</v>
      </c>
      <c r="E221" s="32">
        <f>D221</f>
        <v>0</v>
      </c>
      <c r="F221" s="20" t="s">
        <v>9</v>
      </c>
    </row>
    <row r="222" spans="1:6" s="33" customFormat="1" x14ac:dyDescent="0.25">
      <c r="A222" s="20"/>
      <c r="B222" s="26" t="s">
        <v>447</v>
      </c>
      <c r="C222" s="40" t="s">
        <v>448</v>
      </c>
      <c r="D222" s="46">
        <v>0</v>
      </c>
      <c r="E222" s="28">
        <f>SUM(E223:E226)</f>
        <v>0</v>
      </c>
      <c r="F222" s="20" t="s">
        <v>9</v>
      </c>
    </row>
    <row r="223" spans="1:6" s="33" customFormat="1" x14ac:dyDescent="0.25">
      <c r="A223" s="20" t="s">
        <v>42</v>
      </c>
      <c r="B223" s="30" t="s">
        <v>449</v>
      </c>
      <c r="C223" s="41" t="s">
        <v>450</v>
      </c>
      <c r="D223" s="46">
        <v>0</v>
      </c>
      <c r="E223" s="32">
        <f>D223</f>
        <v>0</v>
      </c>
      <c r="F223" s="20" t="s">
        <v>9</v>
      </c>
    </row>
    <row r="224" spans="1:6" s="33" customFormat="1" x14ac:dyDescent="0.25">
      <c r="A224" s="20"/>
      <c r="B224" s="30" t="s">
        <v>451</v>
      </c>
      <c r="C224" s="41" t="s">
        <v>452</v>
      </c>
      <c r="D224" s="46">
        <v>0</v>
      </c>
      <c r="E224" s="32">
        <f>D224</f>
        <v>0</v>
      </c>
      <c r="F224" s="20" t="s">
        <v>9</v>
      </c>
    </row>
    <row r="225" spans="1:6" s="33" customFormat="1" x14ac:dyDescent="0.25">
      <c r="A225" s="20" t="s">
        <v>130</v>
      </c>
      <c r="B225" s="30" t="s">
        <v>453</v>
      </c>
      <c r="C225" s="41" t="s">
        <v>454</v>
      </c>
      <c r="D225" s="46">
        <v>0</v>
      </c>
      <c r="E225" s="32">
        <f>D225</f>
        <v>0</v>
      </c>
      <c r="F225" s="20" t="s">
        <v>9</v>
      </c>
    </row>
    <row r="226" spans="1:6" s="33" customFormat="1" x14ac:dyDescent="0.25">
      <c r="A226" s="20"/>
      <c r="B226" s="30" t="s">
        <v>455</v>
      </c>
      <c r="C226" s="41" t="s">
        <v>456</v>
      </c>
      <c r="D226" s="46">
        <v>0</v>
      </c>
      <c r="E226" s="32">
        <f>D226</f>
        <v>0</v>
      </c>
      <c r="F226" s="20" t="s">
        <v>9</v>
      </c>
    </row>
    <row r="227" spans="1:6" s="33" customFormat="1" x14ac:dyDescent="0.25">
      <c r="A227" s="20"/>
      <c r="B227" s="26" t="s">
        <v>457</v>
      </c>
      <c r="C227" s="40" t="s">
        <v>458</v>
      </c>
      <c r="D227" s="46">
        <v>0</v>
      </c>
      <c r="E227" s="28">
        <f>SUM(E228:E231)+E236</f>
        <v>0</v>
      </c>
      <c r="F227" s="20" t="s">
        <v>9</v>
      </c>
    </row>
    <row r="228" spans="1:6" s="33" customFormat="1" x14ac:dyDescent="0.25">
      <c r="A228" s="20" t="s">
        <v>42</v>
      </c>
      <c r="B228" s="30" t="s">
        <v>459</v>
      </c>
      <c r="C228" s="41" t="s">
        <v>460</v>
      </c>
      <c r="D228" s="46">
        <v>0</v>
      </c>
      <c r="E228" s="32">
        <f>D228</f>
        <v>0</v>
      </c>
      <c r="F228" s="20" t="s">
        <v>9</v>
      </c>
    </row>
    <row r="229" spans="1:6" s="33" customFormat="1" x14ac:dyDescent="0.25">
      <c r="A229" s="20"/>
      <c r="B229" s="30" t="s">
        <v>461</v>
      </c>
      <c r="C229" s="41" t="s">
        <v>462</v>
      </c>
      <c r="D229" s="46">
        <v>0</v>
      </c>
      <c r="E229" s="32">
        <f>D229</f>
        <v>0</v>
      </c>
      <c r="F229" s="20" t="s">
        <v>9</v>
      </c>
    </row>
    <row r="230" spans="1:6" s="33" customFormat="1" x14ac:dyDescent="0.25">
      <c r="A230" s="20" t="s">
        <v>130</v>
      </c>
      <c r="B230" s="30" t="s">
        <v>463</v>
      </c>
      <c r="C230" s="41" t="s">
        <v>464</v>
      </c>
      <c r="D230" s="46">
        <v>0</v>
      </c>
      <c r="E230" s="32">
        <f>D230</f>
        <v>0</v>
      </c>
      <c r="F230" s="20" t="s">
        <v>9</v>
      </c>
    </row>
    <row r="231" spans="1:6" s="33" customFormat="1" x14ac:dyDescent="0.25">
      <c r="A231" s="20"/>
      <c r="B231" s="30" t="s">
        <v>465</v>
      </c>
      <c r="C231" s="41" t="s">
        <v>466</v>
      </c>
      <c r="D231" s="46">
        <v>0</v>
      </c>
      <c r="E231" s="32">
        <f>SUM(E232:E235)</f>
        <v>0</v>
      </c>
      <c r="F231" s="20" t="s">
        <v>9</v>
      </c>
    </row>
    <row r="232" spans="1:6" s="33" customFormat="1" x14ac:dyDescent="0.25">
      <c r="A232" s="20"/>
      <c r="B232" s="36" t="s">
        <v>467</v>
      </c>
      <c r="C232" s="37" t="s">
        <v>468</v>
      </c>
      <c r="D232" s="46">
        <v>0</v>
      </c>
      <c r="E232" s="32">
        <f>D232</f>
        <v>0</v>
      </c>
      <c r="F232" s="20" t="s">
        <v>9</v>
      </c>
    </row>
    <row r="233" spans="1:6" s="33" customFormat="1" x14ac:dyDescent="0.25">
      <c r="A233" s="20"/>
      <c r="B233" s="36" t="s">
        <v>469</v>
      </c>
      <c r="C233" s="37" t="s">
        <v>470</v>
      </c>
      <c r="D233" s="46">
        <v>0</v>
      </c>
      <c r="E233" s="32">
        <f>D233</f>
        <v>0</v>
      </c>
      <c r="F233" s="20" t="s">
        <v>9</v>
      </c>
    </row>
    <row r="234" spans="1:6" s="33" customFormat="1" x14ac:dyDescent="0.25">
      <c r="A234" s="20"/>
      <c r="B234" s="36" t="s">
        <v>471</v>
      </c>
      <c r="C234" s="37" t="s">
        <v>472</v>
      </c>
      <c r="D234" s="46">
        <v>0</v>
      </c>
      <c r="E234" s="32">
        <f>D234</f>
        <v>0</v>
      </c>
      <c r="F234" s="20" t="s">
        <v>9</v>
      </c>
    </row>
    <row r="235" spans="1:6" s="33" customFormat="1" x14ac:dyDescent="0.25">
      <c r="A235" s="20"/>
      <c r="B235" s="36" t="s">
        <v>473</v>
      </c>
      <c r="C235" s="37" t="s">
        <v>474</v>
      </c>
      <c r="D235" s="46">
        <v>0</v>
      </c>
      <c r="E235" s="32">
        <f>D235</f>
        <v>0</v>
      </c>
      <c r="F235" s="20" t="s">
        <v>9</v>
      </c>
    </row>
    <row r="236" spans="1:6" s="33" customFormat="1" x14ac:dyDescent="0.25">
      <c r="A236" s="20"/>
      <c r="B236" s="30" t="s">
        <v>475</v>
      </c>
      <c r="C236" s="41" t="s">
        <v>476</v>
      </c>
      <c r="D236" s="46">
        <v>0</v>
      </c>
      <c r="E236" s="32">
        <f>D236</f>
        <v>0</v>
      </c>
      <c r="F236" s="20" t="s">
        <v>9</v>
      </c>
    </row>
    <row r="237" spans="1:6" s="33" customFormat="1" x14ac:dyDescent="0.25">
      <c r="A237" s="20"/>
      <c r="B237" s="26" t="s">
        <v>477</v>
      </c>
      <c r="C237" s="40" t="s">
        <v>478</v>
      </c>
      <c r="D237" s="46">
        <v>0</v>
      </c>
      <c r="E237" s="28">
        <f>SUM(E238:E242)</f>
        <v>0</v>
      </c>
      <c r="F237" s="20" t="s">
        <v>9</v>
      </c>
    </row>
    <row r="238" spans="1:6" s="33" customFormat="1" x14ac:dyDescent="0.25">
      <c r="A238" s="20" t="s">
        <v>42</v>
      </c>
      <c r="B238" s="30" t="s">
        <v>479</v>
      </c>
      <c r="C238" s="41" t="s">
        <v>480</v>
      </c>
      <c r="D238" s="46">
        <v>0</v>
      </c>
      <c r="E238" s="32">
        <f>D238</f>
        <v>0</v>
      </c>
      <c r="F238" s="20" t="s">
        <v>9</v>
      </c>
    </row>
    <row r="239" spans="1:6" s="33" customFormat="1" x14ac:dyDescent="0.25">
      <c r="A239" s="20"/>
      <c r="B239" s="30" t="s">
        <v>481</v>
      </c>
      <c r="C239" s="41" t="s">
        <v>482</v>
      </c>
      <c r="D239" s="46">
        <v>0</v>
      </c>
      <c r="E239" s="32">
        <f>D239</f>
        <v>0</v>
      </c>
      <c r="F239" s="20" t="s">
        <v>9</v>
      </c>
    </row>
    <row r="240" spans="1:6" s="33" customFormat="1" x14ac:dyDescent="0.25">
      <c r="A240" s="20" t="s">
        <v>137</v>
      </c>
      <c r="B240" s="30" t="s">
        <v>483</v>
      </c>
      <c r="C240" s="41" t="s">
        <v>484</v>
      </c>
      <c r="D240" s="46">
        <v>0</v>
      </c>
      <c r="E240" s="32">
        <f>D240</f>
        <v>0</v>
      </c>
      <c r="F240" s="20" t="s">
        <v>9</v>
      </c>
    </row>
    <row r="241" spans="1:6" s="33" customFormat="1" x14ac:dyDescent="0.25">
      <c r="A241" s="20"/>
      <c r="B241" s="30" t="s">
        <v>485</v>
      </c>
      <c r="C241" s="41" t="s">
        <v>486</v>
      </c>
      <c r="D241" s="46">
        <v>0</v>
      </c>
      <c r="E241" s="32">
        <f>D241</f>
        <v>0</v>
      </c>
      <c r="F241" s="20" t="s">
        <v>9</v>
      </c>
    </row>
    <row r="242" spans="1:6" s="33" customFormat="1" x14ac:dyDescent="0.25">
      <c r="A242" s="50"/>
      <c r="B242" s="30" t="s">
        <v>487</v>
      </c>
      <c r="C242" s="41" t="s">
        <v>488</v>
      </c>
      <c r="D242" s="46">
        <v>0</v>
      </c>
      <c r="E242" s="32">
        <f>D242</f>
        <v>0</v>
      </c>
      <c r="F242" s="20" t="s">
        <v>9</v>
      </c>
    </row>
    <row r="243" spans="1:6" s="33" customFormat="1" x14ac:dyDescent="0.25">
      <c r="A243" s="20"/>
      <c r="B243" s="26" t="s">
        <v>489</v>
      </c>
      <c r="C243" s="40" t="s">
        <v>490</v>
      </c>
      <c r="D243" s="46">
        <v>0</v>
      </c>
      <c r="E243" s="28">
        <f>SUM(E244:E249)</f>
        <v>0</v>
      </c>
      <c r="F243" s="20" t="s">
        <v>9</v>
      </c>
    </row>
    <row r="244" spans="1:6" s="33" customFormat="1" x14ac:dyDescent="0.25">
      <c r="A244" s="20" t="s">
        <v>42</v>
      </c>
      <c r="B244" s="30" t="s">
        <v>491</v>
      </c>
      <c r="C244" s="41" t="s">
        <v>492</v>
      </c>
      <c r="D244" s="46">
        <v>0</v>
      </c>
      <c r="E244" s="32">
        <f t="shared" ref="E244:E249" si="13">D244</f>
        <v>0</v>
      </c>
      <c r="F244" s="20" t="s">
        <v>9</v>
      </c>
    </row>
    <row r="245" spans="1:6" s="33" customFormat="1" x14ac:dyDescent="0.25">
      <c r="A245" s="20"/>
      <c r="B245" s="30" t="s">
        <v>493</v>
      </c>
      <c r="C245" s="41" t="s">
        <v>494</v>
      </c>
      <c r="D245" s="46">
        <v>0</v>
      </c>
      <c r="E245" s="32">
        <f t="shared" si="13"/>
        <v>0</v>
      </c>
      <c r="F245" s="20" t="s">
        <v>9</v>
      </c>
    </row>
    <row r="246" spans="1:6" s="33" customFormat="1" x14ac:dyDescent="0.25">
      <c r="A246" s="20" t="s">
        <v>130</v>
      </c>
      <c r="B246" s="30" t="s">
        <v>495</v>
      </c>
      <c r="C246" s="41" t="s">
        <v>496</v>
      </c>
      <c r="D246" s="46">
        <v>0</v>
      </c>
      <c r="E246" s="32">
        <f t="shared" si="13"/>
        <v>0</v>
      </c>
      <c r="F246" s="20" t="s">
        <v>9</v>
      </c>
    </row>
    <row r="247" spans="1:6" s="33" customFormat="1" x14ac:dyDescent="0.25">
      <c r="A247" s="20"/>
      <c r="B247" s="30" t="s">
        <v>497</v>
      </c>
      <c r="C247" s="41" t="s">
        <v>498</v>
      </c>
      <c r="D247" s="46">
        <v>0</v>
      </c>
      <c r="E247" s="32">
        <f t="shared" si="13"/>
        <v>0</v>
      </c>
      <c r="F247" s="20" t="s">
        <v>9</v>
      </c>
    </row>
    <row r="248" spans="1:6" s="33" customFormat="1" x14ac:dyDescent="0.25">
      <c r="A248" s="50"/>
      <c r="B248" s="30" t="s">
        <v>499</v>
      </c>
      <c r="C248" s="41" t="s">
        <v>500</v>
      </c>
      <c r="D248" s="46">
        <v>0</v>
      </c>
      <c r="E248" s="32">
        <f t="shared" si="13"/>
        <v>0</v>
      </c>
      <c r="F248" s="20" t="s">
        <v>9</v>
      </c>
    </row>
    <row r="249" spans="1:6" s="33" customFormat="1" x14ac:dyDescent="0.25">
      <c r="A249" s="20"/>
      <c r="B249" s="30" t="s">
        <v>501</v>
      </c>
      <c r="C249" s="41" t="s">
        <v>502</v>
      </c>
      <c r="D249" s="46">
        <v>0</v>
      </c>
      <c r="E249" s="32">
        <f t="shared" si="13"/>
        <v>0</v>
      </c>
      <c r="F249" s="20" t="s">
        <v>9</v>
      </c>
    </row>
    <row r="250" spans="1:6" s="33" customFormat="1" x14ac:dyDescent="0.25">
      <c r="A250" s="20"/>
      <c r="B250" s="26" t="s">
        <v>503</v>
      </c>
      <c r="C250" s="40" t="s">
        <v>504</v>
      </c>
      <c r="D250" s="46">
        <v>0</v>
      </c>
      <c r="E250" s="28">
        <f>SUM(E251:E255)</f>
        <v>0</v>
      </c>
      <c r="F250" s="20" t="s">
        <v>9</v>
      </c>
    </row>
    <row r="251" spans="1:6" s="33" customFormat="1" x14ac:dyDescent="0.25">
      <c r="A251" s="20" t="s">
        <v>42</v>
      </c>
      <c r="B251" s="30" t="s">
        <v>505</v>
      </c>
      <c r="C251" s="41" t="s">
        <v>506</v>
      </c>
      <c r="D251" s="46">
        <v>0</v>
      </c>
      <c r="E251" s="32">
        <f>D251</f>
        <v>0</v>
      </c>
      <c r="F251" s="20" t="s">
        <v>9</v>
      </c>
    </row>
    <row r="252" spans="1:6" s="33" customFormat="1" x14ac:dyDescent="0.25">
      <c r="A252" s="20"/>
      <c r="B252" s="30" t="s">
        <v>507</v>
      </c>
      <c r="C252" s="41" t="s">
        <v>508</v>
      </c>
      <c r="D252" s="46">
        <v>0</v>
      </c>
      <c r="E252" s="32">
        <f>D252</f>
        <v>0</v>
      </c>
      <c r="F252" s="20" t="s">
        <v>9</v>
      </c>
    </row>
    <row r="253" spans="1:6" s="33" customFormat="1" x14ac:dyDescent="0.25">
      <c r="A253" s="20" t="s">
        <v>130</v>
      </c>
      <c r="B253" s="30" t="s">
        <v>509</v>
      </c>
      <c r="C253" s="41" t="s">
        <v>510</v>
      </c>
      <c r="D253" s="46">
        <v>0</v>
      </c>
      <c r="E253" s="32">
        <f>D253</f>
        <v>0</v>
      </c>
      <c r="F253" s="20" t="s">
        <v>9</v>
      </c>
    </row>
    <row r="254" spans="1:6" s="33" customFormat="1" x14ac:dyDescent="0.25">
      <c r="A254" s="20"/>
      <c r="B254" s="30" t="s">
        <v>511</v>
      </c>
      <c r="C254" s="41" t="s">
        <v>512</v>
      </c>
      <c r="D254" s="46">
        <v>0</v>
      </c>
      <c r="E254" s="32">
        <f>D254</f>
        <v>0</v>
      </c>
      <c r="F254" s="20" t="s">
        <v>9</v>
      </c>
    </row>
    <row r="255" spans="1:6" s="33" customFormat="1" x14ac:dyDescent="0.25">
      <c r="A255" s="20"/>
      <c r="B255" s="30" t="s">
        <v>513</v>
      </c>
      <c r="C255" s="41" t="s">
        <v>514</v>
      </c>
      <c r="D255" s="46">
        <v>0</v>
      </c>
      <c r="E255" s="32">
        <f>D255</f>
        <v>0</v>
      </c>
      <c r="F255" s="20" t="s">
        <v>9</v>
      </c>
    </row>
    <row r="256" spans="1:6" s="33" customFormat="1" x14ac:dyDescent="0.25">
      <c r="A256" s="20"/>
      <c r="B256" s="26" t="s">
        <v>515</v>
      </c>
      <c r="C256" s="40" t="s">
        <v>516</v>
      </c>
      <c r="D256" s="46">
        <v>0</v>
      </c>
      <c r="E256" s="28">
        <f>SUM(E257:E260)</f>
        <v>656346.9</v>
      </c>
      <c r="F256" s="20" t="s">
        <v>9</v>
      </c>
    </row>
    <row r="257" spans="1:6" s="33" customFormat="1" x14ac:dyDescent="0.25">
      <c r="A257" s="20" t="s">
        <v>42</v>
      </c>
      <c r="B257" s="30" t="s">
        <v>517</v>
      </c>
      <c r="C257" s="41" t="s">
        <v>518</v>
      </c>
      <c r="D257" s="46">
        <v>0</v>
      </c>
      <c r="E257" s="32">
        <f>D257</f>
        <v>0</v>
      </c>
      <c r="F257" s="20" t="s">
        <v>9</v>
      </c>
    </row>
    <row r="258" spans="1:6" s="33" customFormat="1" x14ac:dyDescent="0.25">
      <c r="A258" s="20"/>
      <c r="B258" s="30" t="s">
        <v>519</v>
      </c>
      <c r="C258" s="41" t="s">
        <v>520</v>
      </c>
      <c r="D258" s="46">
        <v>656346.9</v>
      </c>
      <c r="E258" s="32">
        <f>D258</f>
        <v>656346.9</v>
      </c>
      <c r="F258" s="20" t="s">
        <v>9</v>
      </c>
    </row>
    <row r="259" spans="1:6" s="33" customFormat="1" x14ac:dyDescent="0.25">
      <c r="A259" s="20" t="s">
        <v>130</v>
      </c>
      <c r="B259" s="30" t="s">
        <v>521</v>
      </c>
      <c r="C259" s="41" t="s">
        <v>522</v>
      </c>
      <c r="D259" s="46">
        <v>0</v>
      </c>
      <c r="E259" s="32">
        <f>D259</f>
        <v>0</v>
      </c>
      <c r="F259" s="20" t="s">
        <v>9</v>
      </c>
    </row>
    <row r="260" spans="1:6" s="33" customFormat="1" x14ac:dyDescent="0.25">
      <c r="A260" s="20"/>
      <c r="B260" s="30" t="s">
        <v>523</v>
      </c>
      <c r="C260" s="41" t="s">
        <v>524</v>
      </c>
      <c r="D260" s="46">
        <v>0</v>
      </c>
      <c r="E260" s="32">
        <f>D260</f>
        <v>0</v>
      </c>
      <c r="F260" s="20" t="s">
        <v>9</v>
      </c>
    </row>
    <row r="261" spans="1:6" s="33" customFormat="1" x14ac:dyDescent="0.25">
      <c r="A261" s="20"/>
      <c r="B261" s="26" t="s">
        <v>525</v>
      </c>
      <c r="C261" s="40" t="s">
        <v>526</v>
      </c>
      <c r="D261" s="46">
        <v>0</v>
      </c>
      <c r="E261" s="28">
        <f>SUM(E265:E269)+E262</f>
        <v>0</v>
      </c>
      <c r="F261" s="20" t="s">
        <v>9</v>
      </c>
    </row>
    <row r="262" spans="1:6" s="33" customFormat="1" x14ac:dyDescent="0.25">
      <c r="A262" s="20" t="s">
        <v>42</v>
      </c>
      <c r="B262" s="30" t="s">
        <v>527</v>
      </c>
      <c r="C262" s="41" t="s">
        <v>528</v>
      </c>
      <c r="D262" s="46">
        <v>0</v>
      </c>
      <c r="E262" s="32">
        <f>E263+E264</f>
        <v>0</v>
      </c>
      <c r="F262" s="20" t="s">
        <v>9</v>
      </c>
    </row>
    <row r="263" spans="1:6" s="33" customFormat="1" x14ac:dyDescent="0.25">
      <c r="A263" s="39" t="s">
        <v>42</v>
      </c>
      <c r="B263" s="34" t="s">
        <v>529</v>
      </c>
      <c r="C263" s="35" t="s">
        <v>530</v>
      </c>
      <c r="D263" s="46">
        <v>0</v>
      </c>
      <c r="E263" s="32">
        <f t="shared" ref="E263:E264" si="14">D263</f>
        <v>0</v>
      </c>
      <c r="F263" s="20"/>
    </row>
    <row r="264" spans="1:6" s="33" customFormat="1" x14ac:dyDescent="0.25">
      <c r="A264" s="39" t="s">
        <v>42</v>
      </c>
      <c r="B264" s="34" t="s">
        <v>531</v>
      </c>
      <c r="C264" s="35" t="s">
        <v>532</v>
      </c>
      <c r="D264" s="46">
        <v>0</v>
      </c>
      <c r="E264" s="32">
        <f t="shared" si="14"/>
        <v>0</v>
      </c>
      <c r="F264" s="20"/>
    </row>
    <row r="265" spans="1:6" s="33" customFormat="1" x14ac:dyDescent="0.25">
      <c r="A265" s="20"/>
      <c r="B265" s="30" t="s">
        <v>533</v>
      </c>
      <c r="C265" s="41" t="s">
        <v>534</v>
      </c>
      <c r="D265" s="46">
        <v>0</v>
      </c>
      <c r="E265" s="32">
        <f>D265</f>
        <v>0</v>
      </c>
      <c r="F265" s="20" t="s">
        <v>9</v>
      </c>
    </row>
    <row r="266" spans="1:6" s="33" customFormat="1" ht="25.5" x14ac:dyDescent="0.25">
      <c r="A266" s="47" t="s">
        <v>130</v>
      </c>
      <c r="B266" s="49" t="s">
        <v>535</v>
      </c>
      <c r="C266" s="38" t="s">
        <v>536</v>
      </c>
      <c r="D266" s="46">
        <v>0</v>
      </c>
      <c r="E266" s="32">
        <f>D266</f>
        <v>0</v>
      </c>
      <c r="F266" s="20"/>
    </row>
    <row r="267" spans="1:6" s="33" customFormat="1" x14ac:dyDescent="0.25">
      <c r="A267" s="20" t="s">
        <v>137</v>
      </c>
      <c r="B267" s="30" t="s">
        <v>537</v>
      </c>
      <c r="C267" s="41" t="s">
        <v>538</v>
      </c>
      <c r="D267" s="46">
        <v>0</v>
      </c>
      <c r="E267" s="32">
        <f>D267</f>
        <v>0</v>
      </c>
      <c r="F267" s="20" t="s">
        <v>9</v>
      </c>
    </row>
    <row r="268" spans="1:6" s="33" customFormat="1" x14ac:dyDescent="0.25">
      <c r="A268" s="20"/>
      <c r="B268" s="30" t="s">
        <v>539</v>
      </c>
      <c r="C268" s="41" t="s">
        <v>540</v>
      </c>
      <c r="D268" s="46">
        <v>0</v>
      </c>
      <c r="E268" s="32">
        <f>D268</f>
        <v>0</v>
      </c>
      <c r="F268" s="20" t="s">
        <v>9</v>
      </c>
    </row>
    <row r="269" spans="1:6" s="33" customFormat="1" x14ac:dyDescent="0.25">
      <c r="A269" s="20"/>
      <c r="B269" s="30" t="s">
        <v>541</v>
      </c>
      <c r="C269" s="41" t="s">
        <v>542</v>
      </c>
      <c r="D269" s="46">
        <v>0</v>
      </c>
      <c r="E269" s="32">
        <f>D269</f>
        <v>0</v>
      </c>
      <c r="F269" s="20" t="s">
        <v>9</v>
      </c>
    </row>
    <row r="270" spans="1:6" s="33" customFormat="1" x14ac:dyDescent="0.25">
      <c r="A270" s="50"/>
      <c r="B270" s="26" t="s">
        <v>543</v>
      </c>
      <c r="C270" s="40" t="s">
        <v>544</v>
      </c>
      <c r="D270" s="46">
        <v>0</v>
      </c>
      <c r="E270" s="28">
        <f>SUM(E271:E277)</f>
        <v>2941819.8899999997</v>
      </c>
      <c r="F270" s="20" t="s">
        <v>9</v>
      </c>
    </row>
    <row r="271" spans="1:6" s="33" customFormat="1" x14ac:dyDescent="0.25">
      <c r="A271" s="20"/>
      <c r="B271" s="30" t="s">
        <v>545</v>
      </c>
      <c r="C271" s="41" t="s">
        <v>546</v>
      </c>
      <c r="D271" s="46">
        <v>772773.32000000007</v>
      </c>
      <c r="E271" s="32">
        <f t="shared" ref="E271:E277" si="15">D271</f>
        <v>772773.32000000007</v>
      </c>
      <c r="F271" s="20" t="s">
        <v>9</v>
      </c>
    </row>
    <row r="272" spans="1:6" s="33" customFormat="1" x14ac:dyDescent="0.25">
      <c r="A272" s="20"/>
      <c r="B272" s="30" t="s">
        <v>547</v>
      </c>
      <c r="C272" s="41" t="s">
        <v>548</v>
      </c>
      <c r="D272" s="46">
        <v>1630274.5600000001</v>
      </c>
      <c r="E272" s="32">
        <f t="shared" si="15"/>
        <v>1630274.5600000001</v>
      </c>
      <c r="F272" s="20" t="s">
        <v>9</v>
      </c>
    </row>
    <row r="273" spans="1:6" s="33" customFormat="1" ht="27.75" customHeight="1" x14ac:dyDescent="0.25">
      <c r="A273" s="20"/>
      <c r="B273" s="30" t="s">
        <v>549</v>
      </c>
      <c r="C273" s="41" t="s">
        <v>550</v>
      </c>
      <c r="D273" s="46">
        <v>0</v>
      </c>
      <c r="E273" s="32">
        <f t="shared" si="15"/>
        <v>0</v>
      </c>
      <c r="F273" s="20" t="s">
        <v>9</v>
      </c>
    </row>
    <row r="274" spans="1:6" s="33" customFormat="1" ht="25.5" x14ac:dyDescent="0.25">
      <c r="A274" s="20"/>
      <c r="B274" s="30" t="s">
        <v>551</v>
      </c>
      <c r="C274" s="41" t="s">
        <v>552</v>
      </c>
      <c r="D274" s="46">
        <v>350451.44</v>
      </c>
      <c r="E274" s="32">
        <f t="shared" si="15"/>
        <v>350451.44</v>
      </c>
      <c r="F274" s="20" t="s">
        <v>9</v>
      </c>
    </row>
    <row r="275" spans="1:6" s="33" customFormat="1" ht="25.5" x14ac:dyDescent="0.25">
      <c r="A275" s="20" t="s">
        <v>42</v>
      </c>
      <c r="B275" s="30" t="s">
        <v>553</v>
      </c>
      <c r="C275" s="41" t="s">
        <v>554</v>
      </c>
      <c r="D275" s="46">
        <v>0</v>
      </c>
      <c r="E275" s="32">
        <f t="shared" si="15"/>
        <v>0</v>
      </c>
      <c r="F275" s="20" t="s">
        <v>9</v>
      </c>
    </row>
    <row r="276" spans="1:6" s="33" customFormat="1" x14ac:dyDescent="0.25">
      <c r="A276" s="20"/>
      <c r="B276" s="30" t="s">
        <v>555</v>
      </c>
      <c r="C276" s="41" t="s">
        <v>556</v>
      </c>
      <c r="D276" s="46">
        <v>188320.56999999998</v>
      </c>
      <c r="E276" s="32">
        <f t="shared" si="15"/>
        <v>188320.56999999998</v>
      </c>
      <c r="F276" s="20" t="s">
        <v>9</v>
      </c>
    </row>
    <row r="277" spans="1:6" s="33" customFormat="1" ht="25.5" x14ac:dyDescent="0.25">
      <c r="A277" s="20" t="s">
        <v>42</v>
      </c>
      <c r="B277" s="30" t="s">
        <v>557</v>
      </c>
      <c r="C277" s="41" t="s">
        <v>558</v>
      </c>
      <c r="D277" s="46">
        <v>0</v>
      </c>
      <c r="E277" s="32">
        <f t="shared" si="15"/>
        <v>0</v>
      </c>
      <c r="F277" s="20" t="s">
        <v>9</v>
      </c>
    </row>
    <row r="278" spans="1:6" s="33" customFormat="1" x14ac:dyDescent="0.25">
      <c r="A278" s="20"/>
      <c r="B278" s="26" t="s">
        <v>559</v>
      </c>
      <c r="C278" s="40" t="s">
        <v>560</v>
      </c>
      <c r="D278" s="46">
        <v>0</v>
      </c>
      <c r="E278" s="28">
        <f>SUM(E279:E285)</f>
        <v>653769.80000000005</v>
      </c>
      <c r="F278" s="20" t="s">
        <v>9</v>
      </c>
    </row>
    <row r="279" spans="1:6" s="33" customFormat="1" x14ac:dyDescent="0.25">
      <c r="A279" s="50"/>
      <c r="B279" s="30" t="s">
        <v>561</v>
      </c>
      <c r="C279" s="41" t="s">
        <v>562</v>
      </c>
      <c r="D279" s="46">
        <v>0</v>
      </c>
      <c r="E279" s="32">
        <f t="shared" ref="E279:E285" si="16">D279</f>
        <v>0</v>
      </c>
      <c r="F279" s="20" t="s">
        <v>9</v>
      </c>
    </row>
    <row r="280" spans="1:6" s="33" customFormat="1" x14ac:dyDescent="0.25">
      <c r="A280" s="50"/>
      <c r="B280" s="30" t="s">
        <v>563</v>
      </c>
      <c r="C280" s="41" t="s">
        <v>564</v>
      </c>
      <c r="D280" s="46">
        <v>0</v>
      </c>
      <c r="E280" s="32">
        <f t="shared" si="16"/>
        <v>0</v>
      </c>
      <c r="F280" s="20" t="s">
        <v>9</v>
      </c>
    </row>
    <row r="281" spans="1:6" s="33" customFormat="1" x14ac:dyDescent="0.25">
      <c r="A281" s="20"/>
      <c r="B281" s="30" t="s">
        <v>565</v>
      </c>
      <c r="C281" s="41" t="s">
        <v>566</v>
      </c>
      <c r="D281" s="46">
        <v>0</v>
      </c>
      <c r="E281" s="32">
        <f t="shared" si="16"/>
        <v>0</v>
      </c>
      <c r="F281" s="20" t="s">
        <v>9</v>
      </c>
    </row>
    <row r="282" spans="1:6" s="33" customFormat="1" x14ac:dyDescent="0.25">
      <c r="A282" s="50"/>
      <c r="B282" s="30" t="s">
        <v>567</v>
      </c>
      <c r="C282" s="41" t="s">
        <v>568</v>
      </c>
      <c r="D282" s="46">
        <v>0</v>
      </c>
      <c r="E282" s="32">
        <f t="shared" si="16"/>
        <v>0</v>
      </c>
      <c r="F282" s="20" t="s">
        <v>9</v>
      </c>
    </row>
    <row r="283" spans="1:6" s="33" customFormat="1" x14ac:dyDescent="0.25">
      <c r="A283" s="50"/>
      <c r="B283" s="30" t="s">
        <v>569</v>
      </c>
      <c r="C283" s="41" t="s">
        <v>570</v>
      </c>
      <c r="D283" s="46">
        <v>0</v>
      </c>
      <c r="E283" s="32">
        <f t="shared" si="16"/>
        <v>0</v>
      </c>
      <c r="F283" s="20" t="s">
        <v>9</v>
      </c>
    </row>
    <row r="284" spans="1:6" s="33" customFormat="1" x14ac:dyDescent="0.25">
      <c r="A284" s="50" t="s">
        <v>42</v>
      </c>
      <c r="B284" s="30" t="s">
        <v>571</v>
      </c>
      <c r="C284" s="41" t="s">
        <v>572</v>
      </c>
      <c r="D284" s="46">
        <v>653769.80000000005</v>
      </c>
      <c r="E284" s="32">
        <f t="shared" si="16"/>
        <v>653769.80000000005</v>
      </c>
      <c r="F284" s="20" t="s">
        <v>9</v>
      </c>
    </row>
    <row r="285" spans="1:6" s="33" customFormat="1" x14ac:dyDescent="0.25">
      <c r="A285" s="47" t="s">
        <v>42</v>
      </c>
      <c r="B285" s="49" t="s">
        <v>573</v>
      </c>
      <c r="C285" s="38" t="s">
        <v>574</v>
      </c>
      <c r="D285" s="46">
        <v>0</v>
      </c>
      <c r="E285" s="32">
        <f t="shared" si="16"/>
        <v>0</v>
      </c>
      <c r="F285" s="20"/>
    </row>
    <row r="286" spans="1:6" s="33" customFormat="1" ht="25.5" x14ac:dyDescent="0.25">
      <c r="A286" s="20"/>
      <c r="B286" s="26" t="s">
        <v>575</v>
      </c>
      <c r="C286" s="40" t="s">
        <v>576</v>
      </c>
      <c r="D286" s="46">
        <v>0</v>
      </c>
      <c r="E286" s="28">
        <f>SUM(E287:E289)+E296</f>
        <v>2013464.53</v>
      </c>
      <c r="F286" s="20" t="s">
        <v>9</v>
      </c>
    </row>
    <row r="287" spans="1:6" s="33" customFormat="1" x14ac:dyDescent="0.25">
      <c r="A287" s="20" t="s">
        <v>42</v>
      </c>
      <c r="B287" s="30" t="s">
        <v>577</v>
      </c>
      <c r="C287" s="41" t="s">
        <v>578</v>
      </c>
      <c r="D287" s="46">
        <v>0</v>
      </c>
      <c r="E287" s="32">
        <f>D287</f>
        <v>0</v>
      </c>
      <c r="F287" s="20" t="s">
        <v>9</v>
      </c>
    </row>
    <row r="288" spans="1:6" s="33" customFormat="1" x14ac:dyDescent="0.25">
      <c r="A288" s="20"/>
      <c r="B288" s="30" t="s">
        <v>579</v>
      </c>
      <c r="C288" s="41" t="s">
        <v>580</v>
      </c>
      <c r="D288" s="46">
        <v>0</v>
      </c>
      <c r="E288" s="32">
        <f>D288</f>
        <v>0</v>
      </c>
      <c r="F288" s="20" t="s">
        <v>9</v>
      </c>
    </row>
    <row r="289" spans="1:6" s="33" customFormat="1" ht="28.5" customHeight="1" x14ac:dyDescent="0.25">
      <c r="A289" s="20"/>
      <c r="B289" s="30" t="s">
        <v>581</v>
      </c>
      <c r="C289" s="41" t="s">
        <v>582</v>
      </c>
      <c r="D289" s="46">
        <v>0</v>
      </c>
      <c r="E289" s="32">
        <f>SUM(E290:E295)</f>
        <v>2013464.53</v>
      </c>
      <c r="F289" s="20" t="s">
        <v>9</v>
      </c>
    </row>
    <row r="290" spans="1:6" s="33" customFormat="1" x14ac:dyDescent="0.25">
      <c r="A290" s="20"/>
      <c r="B290" s="36" t="s">
        <v>583</v>
      </c>
      <c r="C290" s="37" t="s">
        <v>584</v>
      </c>
      <c r="D290" s="46">
        <v>0</v>
      </c>
      <c r="E290" s="32">
        <f t="shared" ref="E290:E295" si="17">D290</f>
        <v>0</v>
      </c>
      <c r="F290" s="20" t="s">
        <v>9</v>
      </c>
    </row>
    <row r="291" spans="1:6" s="33" customFormat="1" x14ac:dyDescent="0.25">
      <c r="A291" s="20"/>
      <c r="B291" s="36" t="s">
        <v>585</v>
      </c>
      <c r="C291" s="37" t="s">
        <v>586</v>
      </c>
      <c r="D291" s="46">
        <v>0</v>
      </c>
      <c r="E291" s="32">
        <f t="shared" si="17"/>
        <v>0</v>
      </c>
      <c r="F291" s="20" t="s">
        <v>9</v>
      </c>
    </row>
    <row r="292" spans="1:6" s="33" customFormat="1" x14ac:dyDescent="0.25">
      <c r="A292" s="20"/>
      <c r="B292" s="36" t="s">
        <v>587</v>
      </c>
      <c r="C292" s="37" t="s">
        <v>588</v>
      </c>
      <c r="D292" s="46">
        <v>1185231.77</v>
      </c>
      <c r="E292" s="32">
        <f t="shared" si="17"/>
        <v>1185231.77</v>
      </c>
      <c r="F292" s="20" t="s">
        <v>9</v>
      </c>
    </row>
    <row r="293" spans="1:6" s="33" customFormat="1" x14ac:dyDescent="0.25">
      <c r="A293" s="20"/>
      <c r="B293" s="36" t="s">
        <v>589</v>
      </c>
      <c r="C293" s="37" t="s">
        <v>590</v>
      </c>
      <c r="D293" s="46">
        <v>792032.42999999993</v>
      </c>
      <c r="E293" s="32">
        <f t="shared" si="17"/>
        <v>792032.42999999993</v>
      </c>
      <c r="F293" s="20" t="s">
        <v>9</v>
      </c>
    </row>
    <row r="294" spans="1:6" s="33" customFormat="1" x14ac:dyDescent="0.25">
      <c r="A294" s="20"/>
      <c r="B294" s="36" t="s">
        <v>591</v>
      </c>
      <c r="C294" s="37" t="s">
        <v>592</v>
      </c>
      <c r="D294" s="46">
        <v>0</v>
      </c>
      <c r="E294" s="32">
        <f t="shared" si="17"/>
        <v>0</v>
      </c>
      <c r="F294" s="20" t="s">
        <v>9</v>
      </c>
    </row>
    <row r="295" spans="1:6" s="33" customFormat="1" x14ac:dyDescent="0.25">
      <c r="A295" s="20"/>
      <c r="B295" s="36" t="s">
        <v>593</v>
      </c>
      <c r="C295" s="37" t="s">
        <v>594</v>
      </c>
      <c r="D295" s="46">
        <v>36200.33</v>
      </c>
      <c r="E295" s="32">
        <f t="shared" si="17"/>
        <v>36200.33</v>
      </c>
      <c r="F295" s="20" t="s">
        <v>9</v>
      </c>
    </row>
    <row r="296" spans="1:6" s="33" customFormat="1" x14ac:dyDescent="0.25">
      <c r="A296" s="20"/>
      <c r="B296" s="30" t="s">
        <v>595</v>
      </c>
      <c r="C296" s="41" t="s">
        <v>596</v>
      </c>
      <c r="D296" s="46">
        <v>0</v>
      </c>
      <c r="E296" s="32">
        <f>SUM(E297:E299)</f>
        <v>0</v>
      </c>
      <c r="F296" s="20" t="s">
        <v>9</v>
      </c>
    </row>
    <row r="297" spans="1:6" s="33" customFormat="1" ht="25.5" x14ac:dyDescent="0.25">
      <c r="A297" s="20" t="s">
        <v>42</v>
      </c>
      <c r="B297" s="36" t="s">
        <v>597</v>
      </c>
      <c r="C297" s="37" t="s">
        <v>598</v>
      </c>
      <c r="D297" s="46">
        <v>0</v>
      </c>
      <c r="E297" s="32">
        <f>D297</f>
        <v>0</v>
      </c>
      <c r="F297" s="20" t="s">
        <v>9</v>
      </c>
    </row>
    <row r="298" spans="1:6" s="33" customFormat="1" ht="25.5" x14ac:dyDescent="0.25">
      <c r="A298" s="20"/>
      <c r="B298" s="36" t="s">
        <v>599</v>
      </c>
      <c r="C298" s="37" t="s">
        <v>600</v>
      </c>
      <c r="D298" s="46">
        <v>0</v>
      </c>
      <c r="E298" s="32">
        <f>D298</f>
        <v>0</v>
      </c>
      <c r="F298" s="20" t="s">
        <v>9</v>
      </c>
    </row>
    <row r="299" spans="1:6" s="33" customFormat="1" ht="25.5" x14ac:dyDescent="0.25">
      <c r="A299" s="20" t="s">
        <v>137</v>
      </c>
      <c r="B299" s="36" t="s">
        <v>601</v>
      </c>
      <c r="C299" s="37" t="s">
        <v>602</v>
      </c>
      <c r="D299" s="46">
        <v>0</v>
      </c>
      <c r="E299" s="32">
        <f>D299</f>
        <v>0</v>
      </c>
      <c r="F299" s="20" t="s">
        <v>9</v>
      </c>
    </row>
    <row r="300" spans="1:6" s="33" customFormat="1" x14ac:dyDescent="0.25">
      <c r="A300" s="20"/>
      <c r="B300" s="26" t="s">
        <v>603</v>
      </c>
      <c r="C300" s="40" t="s">
        <v>604</v>
      </c>
      <c r="D300" s="46">
        <v>0</v>
      </c>
      <c r="E300" s="28">
        <f>SUM(E301:E307)</f>
        <v>5319868.1500000004</v>
      </c>
      <c r="F300" s="20" t="s">
        <v>9</v>
      </c>
    </row>
    <row r="301" spans="1:6" s="33" customFormat="1" ht="25.5" x14ac:dyDescent="0.25">
      <c r="A301" s="50" t="s">
        <v>42</v>
      </c>
      <c r="B301" s="30" t="s">
        <v>605</v>
      </c>
      <c r="C301" s="41" t="s">
        <v>606</v>
      </c>
      <c r="D301" s="46">
        <v>466745.47</v>
      </c>
      <c r="E301" s="32">
        <f t="shared" ref="E301:E308" si="18">D301</f>
        <v>466745.47</v>
      </c>
      <c r="F301" s="20" t="s">
        <v>9</v>
      </c>
    </row>
    <row r="302" spans="1:6" s="33" customFormat="1" ht="25.5" x14ac:dyDescent="0.25">
      <c r="A302" s="20"/>
      <c r="B302" s="30" t="s">
        <v>607</v>
      </c>
      <c r="C302" s="41" t="s">
        <v>608</v>
      </c>
      <c r="D302" s="46">
        <v>413474.30000000005</v>
      </c>
      <c r="E302" s="32">
        <f t="shared" si="18"/>
        <v>413474.30000000005</v>
      </c>
      <c r="F302" s="20" t="s">
        <v>9</v>
      </c>
    </row>
    <row r="303" spans="1:6" s="33" customFormat="1" x14ac:dyDescent="0.25">
      <c r="A303" s="20" t="s">
        <v>137</v>
      </c>
      <c r="B303" s="30" t="s">
        <v>609</v>
      </c>
      <c r="C303" s="41" t="s">
        <v>610</v>
      </c>
      <c r="D303" s="46">
        <v>0</v>
      </c>
      <c r="E303" s="32">
        <f t="shared" si="18"/>
        <v>0</v>
      </c>
      <c r="F303" s="20" t="s">
        <v>9</v>
      </c>
    </row>
    <row r="304" spans="1:6" s="33" customFormat="1" x14ac:dyDescent="0.25">
      <c r="A304" s="50"/>
      <c r="B304" s="30" t="s">
        <v>611</v>
      </c>
      <c r="C304" s="41" t="s">
        <v>612</v>
      </c>
      <c r="D304" s="46">
        <v>4439648.38</v>
      </c>
      <c r="E304" s="32">
        <f t="shared" si="18"/>
        <v>4439648.38</v>
      </c>
      <c r="F304" s="20" t="s">
        <v>9</v>
      </c>
    </row>
    <row r="305" spans="1:6" s="33" customFormat="1" x14ac:dyDescent="0.25">
      <c r="A305" s="50"/>
      <c r="B305" s="30" t="s">
        <v>613</v>
      </c>
      <c r="C305" s="41" t="s">
        <v>614</v>
      </c>
      <c r="D305" s="46">
        <v>0</v>
      </c>
      <c r="E305" s="32">
        <f t="shared" si="18"/>
        <v>0</v>
      </c>
      <c r="F305" s="20" t="s">
        <v>9</v>
      </c>
    </row>
    <row r="306" spans="1:6" s="33" customFormat="1" x14ac:dyDescent="0.25">
      <c r="A306" s="56" t="s">
        <v>42</v>
      </c>
      <c r="B306" s="49" t="s">
        <v>615</v>
      </c>
      <c r="C306" s="38" t="s">
        <v>616</v>
      </c>
      <c r="D306" s="46">
        <v>0</v>
      </c>
      <c r="E306" s="32">
        <f t="shared" si="18"/>
        <v>0</v>
      </c>
      <c r="F306" s="20"/>
    </row>
    <row r="307" spans="1:6" s="33" customFormat="1" x14ac:dyDescent="0.25">
      <c r="A307" s="56" t="s">
        <v>137</v>
      </c>
      <c r="B307" s="49" t="s">
        <v>617</v>
      </c>
      <c r="C307" s="38" t="s">
        <v>618</v>
      </c>
      <c r="D307" s="46">
        <v>0</v>
      </c>
      <c r="E307" s="32">
        <f t="shared" si="18"/>
        <v>0</v>
      </c>
      <c r="F307" s="20"/>
    </row>
    <row r="308" spans="1:6" s="33" customFormat="1" x14ac:dyDescent="0.25">
      <c r="A308" s="50" t="s">
        <v>130</v>
      </c>
      <c r="B308" s="26" t="s">
        <v>619</v>
      </c>
      <c r="C308" s="45" t="s">
        <v>620</v>
      </c>
      <c r="D308" s="46">
        <v>0</v>
      </c>
      <c r="E308" s="32">
        <f t="shared" si="18"/>
        <v>0</v>
      </c>
      <c r="F308" s="20" t="s">
        <v>9</v>
      </c>
    </row>
    <row r="309" spans="1:6" s="33" customFormat="1" x14ac:dyDescent="0.25">
      <c r="A309" s="50"/>
      <c r="B309" s="21" t="s">
        <v>621</v>
      </c>
      <c r="C309" s="42" t="s">
        <v>622</v>
      </c>
      <c r="D309" s="46">
        <v>0</v>
      </c>
      <c r="E309" s="28">
        <f>E310+E330+E344</f>
        <v>24087239.669999998</v>
      </c>
      <c r="F309" s="20" t="s">
        <v>9</v>
      </c>
    </row>
    <row r="310" spans="1:6" s="33" customFormat="1" x14ac:dyDescent="0.25">
      <c r="A310" s="20"/>
      <c r="B310" s="26" t="s">
        <v>623</v>
      </c>
      <c r="C310" s="40" t="s">
        <v>624</v>
      </c>
      <c r="D310" s="46">
        <v>0</v>
      </c>
      <c r="E310" s="28">
        <f>SUM(E316:E323)+E326+E311+E312+E313</f>
        <v>23911216.280000001</v>
      </c>
      <c r="F310" s="20" t="s">
        <v>9</v>
      </c>
    </row>
    <row r="311" spans="1:6" s="33" customFormat="1" x14ac:dyDescent="0.25">
      <c r="A311" s="20"/>
      <c r="B311" s="30" t="s">
        <v>625</v>
      </c>
      <c r="C311" s="41" t="s">
        <v>626</v>
      </c>
      <c r="D311" s="46">
        <v>725170.92</v>
      </c>
      <c r="E311" s="32">
        <f t="shared" ref="E311:E322" si="19">D311</f>
        <v>725170.92</v>
      </c>
      <c r="F311" s="20" t="s">
        <v>9</v>
      </c>
    </row>
    <row r="312" spans="1:6" s="33" customFormat="1" x14ac:dyDescent="0.25">
      <c r="A312" s="20"/>
      <c r="B312" s="30" t="s">
        <v>627</v>
      </c>
      <c r="C312" s="41" t="s">
        <v>628</v>
      </c>
      <c r="D312" s="46">
        <v>0</v>
      </c>
      <c r="E312" s="32">
        <f t="shared" si="19"/>
        <v>0</v>
      </c>
      <c r="F312" s="20" t="s">
        <v>9</v>
      </c>
    </row>
    <row r="313" spans="1:6" s="33" customFormat="1" x14ac:dyDescent="0.25">
      <c r="A313" s="20"/>
      <c r="B313" s="30" t="s">
        <v>629</v>
      </c>
      <c r="C313" s="41" t="s">
        <v>630</v>
      </c>
      <c r="D313" s="46">
        <v>0</v>
      </c>
      <c r="E313" s="32">
        <f>E314+E315</f>
        <v>2446500.2599999998</v>
      </c>
      <c r="F313" s="20" t="s">
        <v>9</v>
      </c>
    </row>
    <row r="314" spans="1:6" s="33" customFormat="1" x14ac:dyDescent="0.25">
      <c r="A314" s="47"/>
      <c r="B314" s="49" t="s">
        <v>631</v>
      </c>
      <c r="C314" s="38" t="s">
        <v>632</v>
      </c>
      <c r="D314" s="46">
        <v>356356.87</v>
      </c>
      <c r="E314" s="32">
        <f>D314</f>
        <v>356356.87</v>
      </c>
      <c r="F314" s="20"/>
    </row>
    <row r="315" spans="1:6" s="33" customFormat="1" x14ac:dyDescent="0.25">
      <c r="A315" s="47"/>
      <c r="B315" s="49" t="s">
        <v>633</v>
      </c>
      <c r="C315" s="38" t="s">
        <v>634</v>
      </c>
      <c r="D315" s="46">
        <v>2090143.39</v>
      </c>
      <c r="E315" s="32">
        <f>D315</f>
        <v>2090143.39</v>
      </c>
      <c r="F315" s="20"/>
    </row>
    <row r="316" spans="1:6" s="33" customFormat="1" x14ac:dyDescent="0.25">
      <c r="A316" s="20"/>
      <c r="B316" s="30" t="s">
        <v>635</v>
      </c>
      <c r="C316" s="41" t="s">
        <v>636</v>
      </c>
      <c r="D316" s="46">
        <v>0</v>
      </c>
      <c r="E316" s="32">
        <f t="shared" si="19"/>
        <v>0</v>
      </c>
      <c r="F316" s="20" t="s">
        <v>9</v>
      </c>
    </row>
    <row r="317" spans="1:6" s="33" customFormat="1" x14ac:dyDescent="0.25">
      <c r="A317" s="20"/>
      <c r="B317" s="30" t="s">
        <v>637</v>
      </c>
      <c r="C317" s="41" t="s">
        <v>638</v>
      </c>
      <c r="D317" s="46">
        <v>1337665.5900000001</v>
      </c>
      <c r="E317" s="32">
        <f t="shared" si="19"/>
        <v>1337665.5900000001</v>
      </c>
      <c r="F317" s="20" t="s">
        <v>9</v>
      </c>
    </row>
    <row r="318" spans="1:6" s="33" customFormat="1" x14ac:dyDescent="0.25">
      <c r="A318" s="20"/>
      <c r="B318" s="30" t="s">
        <v>639</v>
      </c>
      <c r="C318" s="41" t="s">
        <v>640</v>
      </c>
      <c r="D318" s="46">
        <v>590.85</v>
      </c>
      <c r="E318" s="32">
        <f t="shared" si="19"/>
        <v>590.85</v>
      </c>
      <c r="F318" s="20" t="s">
        <v>9</v>
      </c>
    </row>
    <row r="319" spans="1:6" s="33" customFormat="1" x14ac:dyDescent="0.25">
      <c r="A319" s="20"/>
      <c r="B319" s="30" t="s">
        <v>641</v>
      </c>
      <c r="C319" s="41" t="s">
        <v>642</v>
      </c>
      <c r="D319" s="46">
        <v>687672.01</v>
      </c>
      <c r="E319" s="32">
        <f t="shared" si="19"/>
        <v>687672.01</v>
      </c>
      <c r="F319" s="20" t="s">
        <v>9</v>
      </c>
    </row>
    <row r="320" spans="1:6" s="33" customFormat="1" x14ac:dyDescent="0.25">
      <c r="A320" s="20"/>
      <c r="B320" s="30" t="s">
        <v>643</v>
      </c>
      <c r="C320" s="41" t="s">
        <v>644</v>
      </c>
      <c r="D320" s="46">
        <v>355570.23</v>
      </c>
      <c r="E320" s="32">
        <f t="shared" si="19"/>
        <v>355570.23</v>
      </c>
      <c r="F320" s="20" t="s">
        <v>9</v>
      </c>
    </row>
    <row r="321" spans="1:6" s="33" customFormat="1" x14ac:dyDescent="0.25">
      <c r="A321" s="20"/>
      <c r="B321" s="30" t="s">
        <v>645</v>
      </c>
      <c r="C321" s="41" t="s">
        <v>646</v>
      </c>
      <c r="D321" s="46">
        <v>3151143.52</v>
      </c>
      <c r="E321" s="32">
        <f t="shared" si="19"/>
        <v>3151143.52</v>
      </c>
      <c r="F321" s="20" t="s">
        <v>9</v>
      </c>
    </row>
    <row r="322" spans="1:6" s="33" customFormat="1" x14ac:dyDescent="0.25">
      <c r="A322" s="20"/>
      <c r="B322" s="30" t="s">
        <v>647</v>
      </c>
      <c r="C322" s="41" t="s">
        <v>648</v>
      </c>
      <c r="D322" s="46">
        <v>1967376.3900000001</v>
      </c>
      <c r="E322" s="32">
        <f t="shared" si="19"/>
        <v>1967376.3900000001</v>
      </c>
      <c r="F322" s="20" t="s">
        <v>9</v>
      </c>
    </row>
    <row r="323" spans="1:6" s="33" customFormat="1" x14ac:dyDescent="0.25">
      <c r="A323" s="50"/>
      <c r="B323" s="30" t="s">
        <v>649</v>
      </c>
      <c r="C323" s="41" t="s">
        <v>650</v>
      </c>
      <c r="D323" s="46">
        <v>0</v>
      </c>
      <c r="E323" s="32">
        <f>SUM(E324:E325)</f>
        <v>722017.51</v>
      </c>
      <c r="F323" s="20" t="s">
        <v>9</v>
      </c>
    </row>
    <row r="324" spans="1:6" s="33" customFormat="1" x14ac:dyDescent="0.25">
      <c r="A324" s="50"/>
      <c r="B324" s="36" t="s">
        <v>651</v>
      </c>
      <c r="C324" s="37" t="s">
        <v>652</v>
      </c>
      <c r="D324" s="46">
        <v>79030.62</v>
      </c>
      <c r="E324" s="32">
        <f>D324</f>
        <v>79030.62</v>
      </c>
      <c r="F324" s="20" t="s">
        <v>9</v>
      </c>
    </row>
    <row r="325" spans="1:6" s="33" customFormat="1" x14ac:dyDescent="0.25">
      <c r="A325" s="50"/>
      <c r="B325" s="36" t="s">
        <v>653</v>
      </c>
      <c r="C325" s="37" t="s">
        <v>654</v>
      </c>
      <c r="D325" s="46">
        <v>642986.89</v>
      </c>
      <c r="E325" s="32">
        <f>D325</f>
        <v>642986.89</v>
      </c>
      <c r="F325" s="20" t="s">
        <v>9</v>
      </c>
    </row>
    <row r="326" spans="1:6" s="33" customFormat="1" x14ac:dyDescent="0.25">
      <c r="A326" s="50"/>
      <c r="B326" s="30" t="s">
        <v>655</v>
      </c>
      <c r="C326" s="41" t="s">
        <v>656</v>
      </c>
      <c r="D326" s="46">
        <v>0</v>
      </c>
      <c r="E326" s="32">
        <f>SUM(E327:E329)</f>
        <v>12517509</v>
      </c>
      <c r="F326" s="20" t="s">
        <v>9</v>
      </c>
    </row>
    <row r="327" spans="1:6" s="33" customFormat="1" x14ac:dyDescent="0.25">
      <c r="A327" s="50" t="s">
        <v>42</v>
      </c>
      <c r="B327" s="36" t="s">
        <v>657</v>
      </c>
      <c r="C327" s="37" t="s">
        <v>658</v>
      </c>
      <c r="D327" s="46">
        <v>14640</v>
      </c>
      <c r="E327" s="32">
        <f>D327</f>
        <v>14640</v>
      </c>
      <c r="F327" s="20" t="s">
        <v>9</v>
      </c>
    </row>
    <row r="328" spans="1:6" s="33" customFormat="1" x14ac:dyDescent="0.25">
      <c r="A328" s="20"/>
      <c r="B328" s="36" t="s">
        <v>659</v>
      </c>
      <c r="C328" s="37" t="s">
        <v>660</v>
      </c>
      <c r="D328" s="46">
        <v>407.35</v>
      </c>
      <c r="E328" s="32">
        <f>D328</f>
        <v>407.35</v>
      </c>
      <c r="F328" s="20" t="s">
        <v>9</v>
      </c>
    </row>
    <row r="329" spans="1:6" s="33" customFormat="1" x14ac:dyDescent="0.25">
      <c r="A329" s="50"/>
      <c r="B329" s="36" t="s">
        <v>661</v>
      </c>
      <c r="C329" s="37" t="s">
        <v>662</v>
      </c>
      <c r="D329" s="46">
        <v>12502461.65</v>
      </c>
      <c r="E329" s="32">
        <f>D329</f>
        <v>12502461.65</v>
      </c>
      <c r="F329" s="20" t="s">
        <v>9</v>
      </c>
    </row>
    <row r="330" spans="1:6" s="33" customFormat="1" x14ac:dyDescent="0.25">
      <c r="A330" s="20"/>
      <c r="B330" s="26" t="s">
        <v>663</v>
      </c>
      <c r="C330" s="40" t="s">
        <v>664</v>
      </c>
      <c r="D330" s="46">
        <v>0</v>
      </c>
      <c r="E330" s="28">
        <f>SUM(E331:E333)+E340</f>
        <v>171383.49000000005</v>
      </c>
      <c r="F330" s="20" t="s">
        <v>9</v>
      </c>
    </row>
    <row r="331" spans="1:6" s="33" customFormat="1" x14ac:dyDescent="0.25">
      <c r="A331" s="20" t="s">
        <v>42</v>
      </c>
      <c r="B331" s="30" t="s">
        <v>665</v>
      </c>
      <c r="C331" s="41" t="s">
        <v>666</v>
      </c>
      <c r="D331" s="46">
        <v>0</v>
      </c>
      <c r="E331" s="32">
        <f>D331</f>
        <v>0</v>
      </c>
      <c r="F331" s="20" t="s">
        <v>9</v>
      </c>
    </row>
    <row r="332" spans="1:6" s="33" customFormat="1" x14ac:dyDescent="0.25">
      <c r="A332" s="20"/>
      <c r="B332" s="30" t="s">
        <v>667</v>
      </c>
      <c r="C332" s="41" t="s">
        <v>668</v>
      </c>
      <c r="D332" s="46">
        <v>0</v>
      </c>
      <c r="E332" s="32">
        <f>D332</f>
        <v>0</v>
      </c>
      <c r="F332" s="20" t="s">
        <v>9</v>
      </c>
    </row>
    <row r="333" spans="1:6" s="33" customFormat="1" x14ac:dyDescent="0.25">
      <c r="A333" s="20"/>
      <c r="B333" s="30" t="s">
        <v>669</v>
      </c>
      <c r="C333" s="41" t="s">
        <v>670</v>
      </c>
      <c r="D333" s="46">
        <v>0</v>
      </c>
      <c r="E333" s="32">
        <f>SUM(E334:E339)</f>
        <v>171383.49000000005</v>
      </c>
      <c r="F333" s="20" t="s">
        <v>9</v>
      </c>
    </row>
    <row r="334" spans="1:6" s="33" customFormat="1" x14ac:dyDescent="0.25">
      <c r="A334" s="20"/>
      <c r="B334" s="36" t="s">
        <v>671</v>
      </c>
      <c r="C334" s="37" t="s">
        <v>672</v>
      </c>
      <c r="D334" s="46">
        <v>0</v>
      </c>
      <c r="E334" s="32">
        <f t="shared" ref="E334:E339" si="20">D334</f>
        <v>0</v>
      </c>
      <c r="F334" s="20" t="s">
        <v>9</v>
      </c>
    </row>
    <row r="335" spans="1:6" s="33" customFormat="1" x14ac:dyDescent="0.25">
      <c r="A335" s="20"/>
      <c r="B335" s="36" t="s">
        <v>673</v>
      </c>
      <c r="C335" s="37" t="s">
        <v>674</v>
      </c>
      <c r="D335" s="46">
        <v>140682.23000000004</v>
      </c>
      <c r="E335" s="32">
        <f t="shared" si="20"/>
        <v>140682.23000000004</v>
      </c>
      <c r="F335" s="20" t="s">
        <v>9</v>
      </c>
    </row>
    <row r="336" spans="1:6" s="33" customFormat="1" x14ac:dyDescent="0.25">
      <c r="A336" s="20"/>
      <c r="B336" s="36" t="s">
        <v>675</v>
      </c>
      <c r="C336" s="37" t="s">
        <v>676</v>
      </c>
      <c r="D336" s="46">
        <v>0</v>
      </c>
      <c r="E336" s="32">
        <f t="shared" si="20"/>
        <v>0</v>
      </c>
      <c r="F336" s="20" t="s">
        <v>9</v>
      </c>
    </row>
    <row r="337" spans="1:6" s="33" customFormat="1" x14ac:dyDescent="0.25">
      <c r="A337" s="20"/>
      <c r="B337" s="36" t="s">
        <v>677</v>
      </c>
      <c r="C337" s="37" t="s">
        <v>678</v>
      </c>
      <c r="D337" s="46">
        <v>0</v>
      </c>
      <c r="E337" s="32">
        <f t="shared" si="20"/>
        <v>0</v>
      </c>
      <c r="F337" s="20" t="s">
        <v>9</v>
      </c>
    </row>
    <row r="338" spans="1:6" s="33" customFormat="1" x14ac:dyDescent="0.25">
      <c r="A338" s="20"/>
      <c r="B338" s="36" t="s">
        <v>679</v>
      </c>
      <c r="C338" s="37" t="s">
        <v>680</v>
      </c>
      <c r="D338" s="46">
        <v>30701.26</v>
      </c>
      <c r="E338" s="32">
        <f t="shared" si="20"/>
        <v>30701.26</v>
      </c>
      <c r="F338" s="20" t="s">
        <v>9</v>
      </c>
    </row>
    <row r="339" spans="1:6" s="33" customFormat="1" ht="25.5" x14ac:dyDescent="0.25">
      <c r="A339" s="47"/>
      <c r="B339" s="34" t="s">
        <v>681</v>
      </c>
      <c r="C339" s="35" t="s">
        <v>682</v>
      </c>
      <c r="D339" s="46">
        <v>0</v>
      </c>
      <c r="E339" s="32">
        <f t="shared" si="20"/>
        <v>0</v>
      </c>
      <c r="F339" s="20"/>
    </row>
    <row r="340" spans="1:6" s="33" customFormat="1" x14ac:dyDescent="0.25">
      <c r="A340" s="20"/>
      <c r="B340" s="30" t="s">
        <v>683</v>
      </c>
      <c r="C340" s="41" t="s">
        <v>684</v>
      </c>
      <c r="D340" s="46">
        <v>0</v>
      </c>
      <c r="E340" s="32">
        <f>SUM(E341:E343)</f>
        <v>0</v>
      </c>
      <c r="F340" s="20" t="s">
        <v>9</v>
      </c>
    </row>
    <row r="341" spans="1:6" s="33" customFormat="1" ht="25.5" x14ac:dyDescent="0.25">
      <c r="A341" s="20" t="s">
        <v>42</v>
      </c>
      <c r="B341" s="36" t="s">
        <v>685</v>
      </c>
      <c r="C341" s="37" t="s">
        <v>686</v>
      </c>
      <c r="D341" s="46">
        <v>0</v>
      </c>
      <c r="E341" s="32">
        <f>D341</f>
        <v>0</v>
      </c>
      <c r="F341" s="20" t="s">
        <v>9</v>
      </c>
    </row>
    <row r="342" spans="1:6" s="33" customFormat="1" ht="25.5" x14ac:dyDescent="0.25">
      <c r="A342" s="20"/>
      <c r="B342" s="36" t="s">
        <v>687</v>
      </c>
      <c r="C342" s="37" t="s">
        <v>688</v>
      </c>
      <c r="D342" s="46">
        <v>0</v>
      </c>
      <c r="E342" s="32">
        <f>D342</f>
        <v>0</v>
      </c>
      <c r="F342" s="20" t="s">
        <v>9</v>
      </c>
    </row>
    <row r="343" spans="1:6" s="33" customFormat="1" ht="25.5" x14ac:dyDescent="0.25">
      <c r="A343" s="20" t="s">
        <v>137</v>
      </c>
      <c r="B343" s="36" t="s">
        <v>689</v>
      </c>
      <c r="C343" s="37" t="s">
        <v>690</v>
      </c>
      <c r="D343" s="46">
        <v>0</v>
      </c>
      <c r="E343" s="32">
        <f>D343</f>
        <v>0</v>
      </c>
      <c r="F343" s="20" t="s">
        <v>9</v>
      </c>
    </row>
    <row r="344" spans="1:6" s="33" customFormat="1" x14ac:dyDescent="0.25">
      <c r="A344" s="20"/>
      <c r="B344" s="26" t="s">
        <v>691</v>
      </c>
      <c r="C344" s="40" t="s">
        <v>692</v>
      </c>
      <c r="D344" s="46">
        <v>0</v>
      </c>
      <c r="E344" s="28">
        <f>SUM(E345:E346)</f>
        <v>4639.8999999999996</v>
      </c>
      <c r="F344" s="20" t="s">
        <v>9</v>
      </c>
    </row>
    <row r="345" spans="1:6" s="33" customFormat="1" x14ac:dyDescent="0.25">
      <c r="A345" s="20"/>
      <c r="B345" s="30" t="s">
        <v>693</v>
      </c>
      <c r="C345" s="41" t="s">
        <v>694</v>
      </c>
      <c r="D345" s="46">
        <v>3739.9</v>
      </c>
      <c r="E345" s="32">
        <f>D345</f>
        <v>3739.9</v>
      </c>
      <c r="F345" s="20" t="s">
        <v>9</v>
      </c>
    </row>
    <row r="346" spans="1:6" s="33" customFormat="1" x14ac:dyDescent="0.25">
      <c r="A346" s="20"/>
      <c r="B346" s="30" t="s">
        <v>695</v>
      </c>
      <c r="C346" s="41" t="s">
        <v>696</v>
      </c>
      <c r="D346" s="46">
        <v>900</v>
      </c>
      <c r="E346" s="32">
        <f>D346</f>
        <v>900</v>
      </c>
      <c r="F346" s="20" t="s">
        <v>9</v>
      </c>
    </row>
    <row r="347" spans="1:6" s="33" customFormat="1" x14ac:dyDescent="0.25">
      <c r="A347" s="20"/>
      <c r="B347" s="21" t="s">
        <v>697</v>
      </c>
      <c r="C347" s="42" t="s">
        <v>698</v>
      </c>
      <c r="D347" s="46">
        <v>0</v>
      </c>
      <c r="E347" s="23">
        <f>SUM(E348:E354)</f>
        <v>8124179.0599999996</v>
      </c>
      <c r="F347" s="20" t="s">
        <v>9</v>
      </c>
    </row>
    <row r="348" spans="1:6" s="33" customFormat="1" x14ac:dyDescent="0.25">
      <c r="A348" s="20"/>
      <c r="B348" s="26" t="s">
        <v>699</v>
      </c>
      <c r="C348" s="40" t="s">
        <v>700</v>
      </c>
      <c r="D348" s="46">
        <v>4383205.51</v>
      </c>
      <c r="E348" s="32">
        <f t="shared" ref="E348:E354" si="21">D348</f>
        <v>4383205.51</v>
      </c>
      <c r="F348" s="20" t="s">
        <v>9</v>
      </c>
    </row>
    <row r="349" spans="1:6" s="33" customFormat="1" x14ac:dyDescent="0.25">
      <c r="A349" s="50"/>
      <c r="B349" s="26" t="s">
        <v>701</v>
      </c>
      <c r="C349" s="40" t="s">
        <v>702</v>
      </c>
      <c r="D349" s="46">
        <v>576842.34</v>
      </c>
      <c r="E349" s="32">
        <f t="shared" si="21"/>
        <v>576842.34</v>
      </c>
      <c r="F349" s="20" t="s">
        <v>9</v>
      </c>
    </row>
    <row r="350" spans="1:6" s="33" customFormat="1" x14ac:dyDescent="0.25">
      <c r="A350" s="50"/>
      <c r="B350" s="26" t="s">
        <v>703</v>
      </c>
      <c r="C350" s="40" t="s">
        <v>704</v>
      </c>
      <c r="D350" s="46">
        <v>2980619.6</v>
      </c>
      <c r="E350" s="32">
        <f t="shared" si="21"/>
        <v>2980619.6</v>
      </c>
      <c r="F350" s="20" t="s">
        <v>9</v>
      </c>
    </row>
    <row r="351" spans="1:6" s="33" customFormat="1" x14ac:dyDescent="0.25">
      <c r="A351" s="50"/>
      <c r="B351" s="26" t="s">
        <v>705</v>
      </c>
      <c r="C351" s="40" t="s">
        <v>706</v>
      </c>
      <c r="D351" s="46">
        <v>178904.9</v>
      </c>
      <c r="E351" s="32">
        <f t="shared" si="21"/>
        <v>178904.9</v>
      </c>
      <c r="F351" s="20" t="s">
        <v>9</v>
      </c>
    </row>
    <row r="352" spans="1:6" s="33" customFormat="1" x14ac:dyDescent="0.25">
      <c r="A352" s="50"/>
      <c r="B352" s="26" t="s">
        <v>707</v>
      </c>
      <c r="C352" s="40" t="s">
        <v>708</v>
      </c>
      <c r="D352" s="46">
        <v>4606.71</v>
      </c>
      <c r="E352" s="32">
        <f t="shared" si="21"/>
        <v>4606.71</v>
      </c>
      <c r="F352" s="20" t="s">
        <v>9</v>
      </c>
    </row>
    <row r="353" spans="1:6" s="33" customFormat="1" x14ac:dyDescent="0.25">
      <c r="A353" s="50"/>
      <c r="B353" s="26" t="s">
        <v>709</v>
      </c>
      <c r="C353" s="40" t="s">
        <v>710</v>
      </c>
      <c r="D353" s="46">
        <v>0</v>
      </c>
      <c r="E353" s="32">
        <f t="shared" si="21"/>
        <v>0</v>
      </c>
      <c r="F353" s="20" t="s">
        <v>9</v>
      </c>
    </row>
    <row r="354" spans="1:6" s="33" customFormat="1" x14ac:dyDescent="0.25">
      <c r="A354" s="57" t="s">
        <v>42</v>
      </c>
      <c r="B354" s="26" t="s">
        <v>711</v>
      </c>
      <c r="C354" s="40" t="s">
        <v>712</v>
      </c>
      <c r="D354" s="46">
        <v>0</v>
      </c>
      <c r="E354" s="32">
        <f t="shared" si="21"/>
        <v>0</v>
      </c>
      <c r="F354" s="20" t="s">
        <v>9</v>
      </c>
    </row>
    <row r="355" spans="1:6" s="33" customFormat="1" x14ac:dyDescent="0.25">
      <c r="A355" s="20"/>
      <c r="B355" s="21" t="s">
        <v>713</v>
      </c>
      <c r="C355" s="42" t="s">
        <v>714</v>
      </c>
      <c r="D355" s="46">
        <v>0</v>
      </c>
      <c r="E355" s="23">
        <f>E356+E357+E360+E363+E364</f>
        <v>1085880.69</v>
      </c>
      <c r="F355" s="20" t="s">
        <v>9</v>
      </c>
    </row>
    <row r="356" spans="1:6" s="33" customFormat="1" x14ac:dyDescent="0.25">
      <c r="A356" s="20"/>
      <c r="B356" s="26" t="s">
        <v>715</v>
      </c>
      <c r="C356" s="40" t="s">
        <v>716</v>
      </c>
      <c r="D356" s="46">
        <v>0</v>
      </c>
      <c r="E356" s="32">
        <f>D356</f>
        <v>0</v>
      </c>
      <c r="F356" s="20" t="s">
        <v>9</v>
      </c>
    </row>
    <row r="357" spans="1:6" s="33" customFormat="1" x14ac:dyDescent="0.25">
      <c r="A357" s="20"/>
      <c r="B357" s="26" t="s">
        <v>717</v>
      </c>
      <c r="C357" s="40" t="s">
        <v>718</v>
      </c>
      <c r="D357" s="46">
        <v>0</v>
      </c>
      <c r="E357" s="28">
        <f>SUM(E358:E359)</f>
        <v>1085880.69</v>
      </c>
      <c r="F357" s="20" t="s">
        <v>9</v>
      </c>
    </row>
    <row r="358" spans="1:6" s="33" customFormat="1" x14ac:dyDescent="0.25">
      <c r="A358" s="20"/>
      <c r="B358" s="30" t="s">
        <v>719</v>
      </c>
      <c r="C358" s="41" t="s">
        <v>720</v>
      </c>
      <c r="D358" s="46">
        <v>994147.99</v>
      </c>
      <c r="E358" s="32">
        <f>D358</f>
        <v>994147.99</v>
      </c>
      <c r="F358" s="20" t="s">
        <v>9</v>
      </c>
    </row>
    <row r="359" spans="1:6" s="33" customFormat="1" x14ac:dyDescent="0.25">
      <c r="A359" s="20"/>
      <c r="B359" s="30" t="s">
        <v>721</v>
      </c>
      <c r="C359" s="41" t="s">
        <v>722</v>
      </c>
      <c r="D359" s="46">
        <v>91732.7</v>
      </c>
      <c r="E359" s="32">
        <f>D359</f>
        <v>91732.7</v>
      </c>
      <c r="F359" s="20" t="s">
        <v>9</v>
      </c>
    </row>
    <row r="360" spans="1:6" s="33" customFormat="1" x14ac:dyDescent="0.25">
      <c r="A360" s="20"/>
      <c r="B360" s="26" t="s">
        <v>723</v>
      </c>
      <c r="C360" s="40" t="s">
        <v>724</v>
      </c>
      <c r="D360" s="46">
        <v>0</v>
      </c>
      <c r="E360" s="28">
        <f>SUM(E361:E362)</f>
        <v>0</v>
      </c>
      <c r="F360" s="20" t="s">
        <v>9</v>
      </c>
    </row>
    <row r="361" spans="1:6" s="33" customFormat="1" x14ac:dyDescent="0.25">
      <c r="A361" s="20"/>
      <c r="B361" s="30" t="s">
        <v>725</v>
      </c>
      <c r="C361" s="41" t="s">
        <v>726</v>
      </c>
      <c r="D361" s="46">
        <v>0</v>
      </c>
      <c r="E361" s="32">
        <f>D361</f>
        <v>0</v>
      </c>
      <c r="F361" s="20" t="s">
        <v>9</v>
      </c>
    </row>
    <row r="362" spans="1:6" s="33" customFormat="1" x14ac:dyDescent="0.25">
      <c r="A362" s="20"/>
      <c r="B362" s="30" t="s">
        <v>727</v>
      </c>
      <c r="C362" s="41" t="s">
        <v>728</v>
      </c>
      <c r="D362" s="46">
        <v>0</v>
      </c>
      <c r="E362" s="32">
        <f>D362</f>
        <v>0</v>
      </c>
      <c r="F362" s="20" t="s">
        <v>9</v>
      </c>
    </row>
    <row r="363" spans="1:6" s="33" customFormat="1" x14ac:dyDescent="0.25">
      <c r="A363" s="20"/>
      <c r="B363" s="44" t="s">
        <v>729</v>
      </c>
      <c r="C363" s="45" t="s">
        <v>730</v>
      </c>
      <c r="D363" s="46">
        <v>0</v>
      </c>
      <c r="E363" s="32">
        <f>D363</f>
        <v>0</v>
      </c>
      <c r="F363" s="20"/>
    </row>
    <row r="364" spans="1:6" s="33" customFormat="1" x14ac:dyDescent="0.25">
      <c r="A364" s="20" t="s">
        <v>42</v>
      </c>
      <c r="B364" s="26" t="s">
        <v>731</v>
      </c>
      <c r="C364" s="40" t="s">
        <v>732</v>
      </c>
      <c r="D364" s="46">
        <v>0</v>
      </c>
      <c r="E364" s="32">
        <f>D364</f>
        <v>0</v>
      </c>
      <c r="F364" s="20" t="s">
        <v>9</v>
      </c>
    </row>
    <row r="365" spans="1:6" s="33" customFormat="1" x14ac:dyDescent="0.25">
      <c r="A365" s="20"/>
      <c r="B365" s="58" t="s">
        <v>733</v>
      </c>
      <c r="C365" s="59" t="s">
        <v>734</v>
      </c>
      <c r="D365" s="46">
        <v>0</v>
      </c>
      <c r="E365" s="28">
        <f>E366+E380+E389+E398</f>
        <v>89014008.030000016</v>
      </c>
      <c r="F365" s="20" t="s">
        <v>9</v>
      </c>
    </row>
    <row r="366" spans="1:6" s="33" customFormat="1" x14ac:dyDescent="0.25">
      <c r="A366" s="20"/>
      <c r="B366" s="21" t="s">
        <v>735</v>
      </c>
      <c r="C366" s="42" t="s">
        <v>736</v>
      </c>
      <c r="D366" s="46">
        <v>0</v>
      </c>
      <c r="E366" s="23">
        <f>E367+E376</f>
        <v>82718482.870000005</v>
      </c>
      <c r="F366" s="20" t="s">
        <v>9</v>
      </c>
    </row>
    <row r="367" spans="1:6" s="33" customFormat="1" x14ac:dyDescent="0.25">
      <c r="A367" s="20"/>
      <c r="B367" s="26" t="s">
        <v>737</v>
      </c>
      <c r="C367" s="40" t="s">
        <v>738</v>
      </c>
      <c r="D367" s="46">
        <v>0</v>
      </c>
      <c r="E367" s="28">
        <f>E368+E372</f>
        <v>45210594.630000003</v>
      </c>
      <c r="F367" s="20" t="s">
        <v>9</v>
      </c>
    </row>
    <row r="368" spans="1:6" s="33" customFormat="1" x14ac:dyDescent="0.25">
      <c r="A368" s="20"/>
      <c r="B368" s="30" t="s">
        <v>739</v>
      </c>
      <c r="C368" s="41" t="s">
        <v>740</v>
      </c>
      <c r="D368" s="46">
        <v>0</v>
      </c>
      <c r="E368" s="32">
        <f>SUM(E369:E371)</f>
        <v>44085627.68</v>
      </c>
      <c r="F368" s="20" t="s">
        <v>9</v>
      </c>
    </row>
    <row r="369" spans="1:6" s="33" customFormat="1" x14ac:dyDescent="0.25">
      <c r="A369" s="50"/>
      <c r="B369" s="30" t="s">
        <v>741</v>
      </c>
      <c r="C369" s="41" t="s">
        <v>742</v>
      </c>
      <c r="D369" s="46">
        <v>42813868.140000001</v>
      </c>
      <c r="E369" s="32">
        <f>D369</f>
        <v>42813868.140000001</v>
      </c>
      <c r="F369" s="20" t="s">
        <v>9</v>
      </c>
    </row>
    <row r="370" spans="1:6" s="33" customFormat="1" x14ac:dyDescent="0.25">
      <c r="A370" s="50"/>
      <c r="B370" s="30" t="s">
        <v>743</v>
      </c>
      <c r="C370" s="41" t="s">
        <v>744</v>
      </c>
      <c r="D370" s="46">
        <v>1271759.54</v>
      </c>
      <c r="E370" s="32">
        <f>D370</f>
        <v>1271759.54</v>
      </c>
      <c r="F370" s="20" t="s">
        <v>9</v>
      </c>
    </row>
    <row r="371" spans="1:6" s="33" customFormat="1" x14ac:dyDescent="0.25">
      <c r="A371" s="50"/>
      <c r="B371" s="30" t="s">
        <v>745</v>
      </c>
      <c r="C371" s="41" t="s">
        <v>746</v>
      </c>
      <c r="D371" s="46">
        <v>0</v>
      </c>
      <c r="E371" s="32">
        <f>D371</f>
        <v>0</v>
      </c>
      <c r="F371" s="20" t="s">
        <v>9</v>
      </c>
    </row>
    <row r="372" spans="1:6" s="33" customFormat="1" x14ac:dyDescent="0.25">
      <c r="A372" s="20"/>
      <c r="B372" s="30" t="s">
        <v>747</v>
      </c>
      <c r="C372" s="41" t="s">
        <v>748</v>
      </c>
      <c r="D372" s="46">
        <v>0</v>
      </c>
      <c r="E372" s="32">
        <f>SUM(E373:E375)</f>
        <v>1124966.95</v>
      </c>
      <c r="F372" s="20" t="s">
        <v>9</v>
      </c>
    </row>
    <row r="373" spans="1:6" s="33" customFormat="1" x14ac:dyDescent="0.25">
      <c r="A373" s="50"/>
      <c r="B373" s="30" t="s">
        <v>749</v>
      </c>
      <c r="C373" s="41" t="s">
        <v>750</v>
      </c>
      <c r="D373" s="46">
        <v>1124966.95</v>
      </c>
      <c r="E373" s="32">
        <f>D373</f>
        <v>1124966.95</v>
      </c>
      <c r="F373" s="20" t="s">
        <v>9</v>
      </c>
    </row>
    <row r="374" spans="1:6" s="33" customFormat="1" x14ac:dyDescent="0.25">
      <c r="A374" s="50"/>
      <c r="B374" s="30" t="s">
        <v>751</v>
      </c>
      <c r="C374" s="41" t="s">
        <v>752</v>
      </c>
      <c r="D374" s="46">
        <v>0</v>
      </c>
      <c r="E374" s="32">
        <f>D374</f>
        <v>0</v>
      </c>
      <c r="F374" s="20" t="s">
        <v>9</v>
      </c>
    </row>
    <row r="375" spans="1:6" s="33" customFormat="1" x14ac:dyDescent="0.25">
      <c r="A375" s="50"/>
      <c r="B375" s="30" t="s">
        <v>753</v>
      </c>
      <c r="C375" s="41" t="s">
        <v>754</v>
      </c>
      <c r="D375" s="46">
        <v>0</v>
      </c>
      <c r="E375" s="32">
        <f>D375</f>
        <v>0</v>
      </c>
      <c r="F375" s="20" t="s">
        <v>9</v>
      </c>
    </row>
    <row r="376" spans="1:6" s="33" customFormat="1" x14ac:dyDescent="0.25">
      <c r="A376" s="20"/>
      <c r="B376" s="26" t="s">
        <v>755</v>
      </c>
      <c r="C376" s="40" t="s">
        <v>756</v>
      </c>
      <c r="D376" s="46">
        <v>0</v>
      </c>
      <c r="E376" s="28">
        <f>SUM(E377:E379)</f>
        <v>37507888.239999995</v>
      </c>
      <c r="F376" s="20" t="s">
        <v>9</v>
      </c>
    </row>
    <row r="377" spans="1:6" s="33" customFormat="1" x14ac:dyDescent="0.25">
      <c r="A377" s="50"/>
      <c r="B377" s="30" t="s">
        <v>757</v>
      </c>
      <c r="C377" s="41" t="s">
        <v>758</v>
      </c>
      <c r="D377" s="46">
        <v>36801126.199999996</v>
      </c>
      <c r="E377" s="32">
        <f>D377</f>
        <v>36801126.199999996</v>
      </c>
      <c r="F377" s="20" t="s">
        <v>9</v>
      </c>
    </row>
    <row r="378" spans="1:6" s="33" customFormat="1" x14ac:dyDescent="0.25">
      <c r="A378" s="50"/>
      <c r="B378" s="30" t="s">
        <v>759</v>
      </c>
      <c r="C378" s="41" t="s">
        <v>760</v>
      </c>
      <c r="D378" s="46">
        <v>706762.04</v>
      </c>
      <c r="E378" s="32">
        <f>D378</f>
        <v>706762.04</v>
      </c>
      <c r="F378" s="20" t="s">
        <v>9</v>
      </c>
    </row>
    <row r="379" spans="1:6" s="33" customFormat="1" x14ac:dyDescent="0.25">
      <c r="A379" s="50"/>
      <c r="B379" s="30" t="s">
        <v>761</v>
      </c>
      <c r="C379" s="41" t="s">
        <v>762</v>
      </c>
      <c r="D379" s="46">
        <v>0</v>
      </c>
      <c r="E379" s="32">
        <f>D379</f>
        <v>0</v>
      </c>
      <c r="F379" s="20" t="s">
        <v>9</v>
      </c>
    </row>
    <row r="380" spans="1:6" s="33" customFormat="1" x14ac:dyDescent="0.25">
      <c r="A380" s="20"/>
      <c r="B380" s="21" t="s">
        <v>763</v>
      </c>
      <c r="C380" s="42" t="s">
        <v>764</v>
      </c>
      <c r="D380" s="46">
        <v>0</v>
      </c>
      <c r="E380" s="23">
        <f>E381+E385</f>
        <v>286833.18</v>
      </c>
      <c r="F380" s="20" t="s">
        <v>9</v>
      </c>
    </row>
    <row r="381" spans="1:6" s="33" customFormat="1" x14ac:dyDescent="0.25">
      <c r="A381" s="20"/>
      <c r="B381" s="26" t="s">
        <v>765</v>
      </c>
      <c r="C381" s="40" t="s">
        <v>766</v>
      </c>
      <c r="D381" s="46">
        <v>0</v>
      </c>
      <c r="E381" s="28">
        <f>SUM(E382:E384)</f>
        <v>286833.18</v>
      </c>
      <c r="F381" s="20" t="s">
        <v>9</v>
      </c>
    </row>
    <row r="382" spans="1:6" s="33" customFormat="1" x14ac:dyDescent="0.25">
      <c r="A382" s="50"/>
      <c r="B382" s="30" t="s">
        <v>767</v>
      </c>
      <c r="C382" s="41" t="s">
        <v>768</v>
      </c>
      <c r="D382" s="46">
        <v>282269.93</v>
      </c>
      <c r="E382" s="32">
        <f>D382</f>
        <v>282269.93</v>
      </c>
      <c r="F382" s="20" t="s">
        <v>9</v>
      </c>
    </row>
    <row r="383" spans="1:6" s="33" customFormat="1" x14ac:dyDescent="0.25">
      <c r="A383" s="50"/>
      <c r="B383" s="30" t="s">
        <v>769</v>
      </c>
      <c r="C383" s="41" t="s">
        <v>770</v>
      </c>
      <c r="D383" s="46">
        <v>4563.2499999999991</v>
      </c>
      <c r="E383" s="32">
        <f>D383</f>
        <v>4563.2499999999991</v>
      </c>
      <c r="F383" s="20" t="s">
        <v>9</v>
      </c>
    </row>
    <row r="384" spans="1:6" s="33" customFormat="1" x14ac:dyDescent="0.25">
      <c r="A384" s="50"/>
      <c r="B384" s="30" t="s">
        <v>771</v>
      </c>
      <c r="C384" s="41" t="s">
        <v>772</v>
      </c>
      <c r="D384" s="46">
        <v>0</v>
      </c>
      <c r="E384" s="32">
        <f>D384</f>
        <v>0</v>
      </c>
      <c r="F384" s="20" t="s">
        <v>9</v>
      </c>
    </row>
    <row r="385" spans="1:6" s="33" customFormat="1" x14ac:dyDescent="0.25">
      <c r="A385" s="20"/>
      <c r="B385" s="26" t="s">
        <v>773</v>
      </c>
      <c r="C385" s="40" t="s">
        <v>774</v>
      </c>
      <c r="D385" s="46">
        <v>0</v>
      </c>
      <c r="E385" s="28">
        <f>SUM(E386:E388)</f>
        <v>0</v>
      </c>
      <c r="F385" s="20" t="s">
        <v>9</v>
      </c>
    </row>
    <row r="386" spans="1:6" s="33" customFormat="1" x14ac:dyDescent="0.25">
      <c r="A386" s="50"/>
      <c r="B386" s="30" t="s">
        <v>775</v>
      </c>
      <c r="C386" s="41" t="s">
        <v>776</v>
      </c>
      <c r="D386" s="46">
        <v>0</v>
      </c>
      <c r="E386" s="32">
        <f>D386</f>
        <v>0</v>
      </c>
      <c r="F386" s="20" t="s">
        <v>9</v>
      </c>
    </row>
    <row r="387" spans="1:6" s="33" customFormat="1" x14ac:dyDescent="0.25">
      <c r="A387" s="50"/>
      <c r="B387" s="30" t="s">
        <v>777</v>
      </c>
      <c r="C387" s="41" t="s">
        <v>778</v>
      </c>
      <c r="D387" s="46">
        <v>0</v>
      </c>
      <c r="E387" s="32">
        <f>D387</f>
        <v>0</v>
      </c>
      <c r="F387" s="20" t="s">
        <v>9</v>
      </c>
    </row>
    <row r="388" spans="1:6" s="33" customFormat="1" x14ac:dyDescent="0.25">
      <c r="A388" s="50"/>
      <c r="B388" s="30" t="s">
        <v>779</v>
      </c>
      <c r="C388" s="41" t="s">
        <v>780</v>
      </c>
      <c r="D388" s="46">
        <v>0</v>
      </c>
      <c r="E388" s="32">
        <f>D388</f>
        <v>0</v>
      </c>
      <c r="F388" s="20" t="s">
        <v>9</v>
      </c>
    </row>
    <row r="389" spans="1:6" s="33" customFormat="1" x14ac:dyDescent="0.25">
      <c r="A389" s="20"/>
      <c r="B389" s="21" t="s">
        <v>781</v>
      </c>
      <c r="C389" s="42" t="s">
        <v>782</v>
      </c>
      <c r="D389" s="46">
        <v>0</v>
      </c>
      <c r="E389" s="23">
        <f>E390+E394</f>
        <v>2180733.69</v>
      </c>
      <c r="F389" s="20" t="s">
        <v>9</v>
      </c>
    </row>
    <row r="390" spans="1:6" s="33" customFormat="1" x14ac:dyDescent="0.25">
      <c r="A390" s="20"/>
      <c r="B390" s="26" t="s">
        <v>783</v>
      </c>
      <c r="C390" s="40" t="s">
        <v>784</v>
      </c>
      <c r="D390" s="46">
        <v>0</v>
      </c>
      <c r="E390" s="28">
        <f>SUM(E391:E393)</f>
        <v>128586.1</v>
      </c>
      <c r="F390" s="20" t="s">
        <v>9</v>
      </c>
    </row>
    <row r="391" spans="1:6" s="33" customFormat="1" x14ac:dyDescent="0.25">
      <c r="A391" s="50"/>
      <c r="B391" s="30" t="s">
        <v>785</v>
      </c>
      <c r="C391" s="41" t="s">
        <v>786</v>
      </c>
      <c r="D391" s="46">
        <v>128586.1</v>
      </c>
      <c r="E391" s="32">
        <f>D391</f>
        <v>128586.1</v>
      </c>
      <c r="F391" s="20" t="s">
        <v>9</v>
      </c>
    </row>
    <row r="392" spans="1:6" s="33" customFormat="1" x14ac:dyDescent="0.25">
      <c r="A392" s="50"/>
      <c r="B392" s="30" t="s">
        <v>787</v>
      </c>
      <c r="C392" s="41" t="s">
        <v>788</v>
      </c>
      <c r="D392" s="46">
        <v>0</v>
      </c>
      <c r="E392" s="32">
        <f>D392</f>
        <v>0</v>
      </c>
      <c r="F392" s="20" t="s">
        <v>9</v>
      </c>
    </row>
    <row r="393" spans="1:6" s="33" customFormat="1" x14ac:dyDescent="0.25">
      <c r="A393" s="50"/>
      <c r="B393" s="30" t="s">
        <v>789</v>
      </c>
      <c r="C393" s="41" t="s">
        <v>790</v>
      </c>
      <c r="D393" s="46">
        <v>0</v>
      </c>
      <c r="E393" s="32">
        <f>D393</f>
        <v>0</v>
      </c>
      <c r="F393" s="20" t="s">
        <v>9</v>
      </c>
    </row>
    <row r="394" spans="1:6" s="33" customFormat="1" x14ac:dyDescent="0.25">
      <c r="A394" s="20"/>
      <c r="B394" s="26" t="s">
        <v>791</v>
      </c>
      <c r="C394" s="40" t="s">
        <v>792</v>
      </c>
      <c r="D394" s="46">
        <v>0</v>
      </c>
      <c r="E394" s="28">
        <f>SUM(E395:E397)</f>
        <v>2052147.59</v>
      </c>
      <c r="F394" s="20" t="s">
        <v>9</v>
      </c>
    </row>
    <row r="395" spans="1:6" s="33" customFormat="1" x14ac:dyDescent="0.25">
      <c r="A395" s="50"/>
      <c r="B395" s="30" t="s">
        <v>793</v>
      </c>
      <c r="C395" s="41" t="s">
        <v>794</v>
      </c>
      <c r="D395" s="46">
        <v>2033523.31</v>
      </c>
      <c r="E395" s="32">
        <f>D395</f>
        <v>2033523.31</v>
      </c>
      <c r="F395" s="20" t="s">
        <v>9</v>
      </c>
    </row>
    <row r="396" spans="1:6" s="33" customFormat="1" x14ac:dyDescent="0.25">
      <c r="A396" s="50"/>
      <c r="B396" s="30" t="s">
        <v>795</v>
      </c>
      <c r="C396" s="41" t="s">
        <v>796</v>
      </c>
      <c r="D396" s="46">
        <v>18624.280000000002</v>
      </c>
      <c r="E396" s="32">
        <f>D396</f>
        <v>18624.280000000002</v>
      </c>
      <c r="F396" s="20" t="s">
        <v>9</v>
      </c>
    </row>
    <row r="397" spans="1:6" s="33" customFormat="1" x14ac:dyDescent="0.25">
      <c r="A397" s="50"/>
      <c r="B397" s="30" t="s">
        <v>797</v>
      </c>
      <c r="C397" s="41" t="s">
        <v>798</v>
      </c>
      <c r="D397" s="46">
        <v>0</v>
      </c>
      <c r="E397" s="32">
        <f>D397</f>
        <v>0</v>
      </c>
      <c r="F397" s="20" t="s">
        <v>9</v>
      </c>
    </row>
    <row r="398" spans="1:6" s="33" customFormat="1" x14ac:dyDescent="0.25">
      <c r="A398" s="20"/>
      <c r="B398" s="21" t="s">
        <v>799</v>
      </c>
      <c r="C398" s="42" t="s">
        <v>800</v>
      </c>
      <c r="D398" s="46">
        <v>0</v>
      </c>
      <c r="E398" s="23">
        <f>E399+E403</f>
        <v>3827958.290000001</v>
      </c>
      <c r="F398" s="20" t="s">
        <v>9</v>
      </c>
    </row>
    <row r="399" spans="1:6" s="33" customFormat="1" x14ac:dyDescent="0.25">
      <c r="A399" s="20"/>
      <c r="B399" s="26" t="s">
        <v>801</v>
      </c>
      <c r="C399" s="40" t="s">
        <v>802</v>
      </c>
      <c r="D399" s="46">
        <v>0</v>
      </c>
      <c r="E399" s="28">
        <f>SUM(E400:E402)</f>
        <v>713250.3</v>
      </c>
      <c r="F399" s="20" t="s">
        <v>9</v>
      </c>
    </row>
    <row r="400" spans="1:6" s="33" customFormat="1" x14ac:dyDescent="0.25">
      <c r="A400" s="50"/>
      <c r="B400" s="30" t="s">
        <v>803</v>
      </c>
      <c r="C400" s="41" t="s">
        <v>804</v>
      </c>
      <c r="D400" s="31">
        <v>713250.3</v>
      </c>
      <c r="E400" s="32">
        <f>D400</f>
        <v>713250.3</v>
      </c>
      <c r="F400" s="20" t="s">
        <v>9</v>
      </c>
    </row>
    <row r="401" spans="1:6" s="33" customFormat="1" x14ac:dyDescent="0.25">
      <c r="A401" s="50"/>
      <c r="B401" s="30" t="s">
        <v>805</v>
      </c>
      <c r="C401" s="41" t="s">
        <v>806</v>
      </c>
      <c r="D401" s="31">
        <v>0</v>
      </c>
      <c r="E401" s="32">
        <f>D401</f>
        <v>0</v>
      </c>
      <c r="F401" s="20" t="s">
        <v>9</v>
      </c>
    </row>
    <row r="402" spans="1:6" s="33" customFormat="1" x14ac:dyDescent="0.25">
      <c r="A402" s="50"/>
      <c r="B402" s="30" t="s">
        <v>807</v>
      </c>
      <c r="C402" s="41" t="s">
        <v>808</v>
      </c>
      <c r="D402" s="31">
        <v>0</v>
      </c>
      <c r="E402" s="32">
        <f>D402</f>
        <v>0</v>
      </c>
      <c r="F402" s="20" t="s">
        <v>9</v>
      </c>
    </row>
    <row r="403" spans="1:6" s="33" customFormat="1" x14ac:dyDescent="0.25">
      <c r="A403" s="20"/>
      <c r="B403" s="26" t="s">
        <v>809</v>
      </c>
      <c r="C403" s="40" t="s">
        <v>810</v>
      </c>
      <c r="D403" s="27">
        <v>0</v>
      </c>
      <c r="E403" s="28">
        <f>SUM(E404:E406)</f>
        <v>3114707.9900000007</v>
      </c>
      <c r="F403" s="20" t="s">
        <v>9</v>
      </c>
    </row>
    <row r="404" spans="1:6" s="33" customFormat="1" x14ac:dyDescent="0.25">
      <c r="A404" s="50"/>
      <c r="B404" s="30" t="s">
        <v>811</v>
      </c>
      <c r="C404" s="41" t="s">
        <v>812</v>
      </c>
      <c r="D404" s="31">
        <v>3079522.6100000008</v>
      </c>
      <c r="E404" s="32">
        <f>D404</f>
        <v>3079522.6100000008</v>
      </c>
      <c r="F404" s="20" t="s">
        <v>9</v>
      </c>
    </row>
    <row r="405" spans="1:6" s="33" customFormat="1" x14ac:dyDescent="0.25">
      <c r="A405" s="50"/>
      <c r="B405" s="30" t="s">
        <v>813</v>
      </c>
      <c r="C405" s="41" t="s">
        <v>814</v>
      </c>
      <c r="D405" s="31">
        <v>35185.380000000005</v>
      </c>
      <c r="E405" s="32">
        <f>D405</f>
        <v>35185.380000000005</v>
      </c>
      <c r="F405" s="20" t="s">
        <v>9</v>
      </c>
    </row>
    <row r="406" spans="1:6" s="33" customFormat="1" x14ac:dyDescent="0.25">
      <c r="A406" s="50"/>
      <c r="B406" s="30" t="s">
        <v>815</v>
      </c>
      <c r="C406" s="41" t="s">
        <v>816</v>
      </c>
      <c r="D406" s="31">
        <v>0</v>
      </c>
      <c r="E406" s="32">
        <f>D406</f>
        <v>0</v>
      </c>
      <c r="F406" s="20" t="s">
        <v>9</v>
      </c>
    </row>
    <row r="407" spans="1:6" s="33" customFormat="1" x14ac:dyDescent="0.25">
      <c r="A407" s="20"/>
      <c r="B407" s="21" t="s">
        <v>817</v>
      </c>
      <c r="C407" s="42" t="s">
        <v>818</v>
      </c>
      <c r="D407" s="60">
        <v>0</v>
      </c>
      <c r="E407" s="23">
        <f>SUM(E408:E410)</f>
        <v>3290099.6900000004</v>
      </c>
      <c r="F407" s="20" t="s">
        <v>9</v>
      </c>
    </row>
    <row r="408" spans="1:6" s="33" customFormat="1" x14ac:dyDescent="0.25">
      <c r="A408" s="20"/>
      <c r="B408" s="26" t="s">
        <v>819</v>
      </c>
      <c r="C408" s="40" t="s">
        <v>820</v>
      </c>
      <c r="D408" s="27">
        <v>263110.92</v>
      </c>
      <c r="E408" s="32">
        <f>D408</f>
        <v>263110.92</v>
      </c>
      <c r="F408" s="20" t="s">
        <v>9</v>
      </c>
    </row>
    <row r="409" spans="1:6" s="33" customFormat="1" x14ac:dyDescent="0.25">
      <c r="A409" s="20"/>
      <c r="B409" s="26" t="s">
        <v>821</v>
      </c>
      <c r="C409" s="40" t="s">
        <v>822</v>
      </c>
      <c r="D409" s="27">
        <v>0</v>
      </c>
      <c r="E409" s="32">
        <f>D409</f>
        <v>0</v>
      </c>
      <c r="F409" s="20" t="s">
        <v>9</v>
      </c>
    </row>
    <row r="410" spans="1:6" s="33" customFormat="1" x14ac:dyDescent="0.25">
      <c r="A410" s="20"/>
      <c r="B410" s="26" t="s">
        <v>823</v>
      </c>
      <c r="C410" s="40" t="s">
        <v>824</v>
      </c>
      <c r="D410" s="27">
        <v>0</v>
      </c>
      <c r="E410" s="28">
        <f>SUM(E411:E414)</f>
        <v>3026988.7700000005</v>
      </c>
      <c r="F410" s="20" t="s">
        <v>9</v>
      </c>
    </row>
    <row r="411" spans="1:6" s="33" customFormat="1" x14ac:dyDescent="0.25">
      <c r="A411" s="20"/>
      <c r="B411" s="30" t="s">
        <v>825</v>
      </c>
      <c r="C411" s="41" t="s">
        <v>826</v>
      </c>
      <c r="D411" s="31">
        <v>674615.34000000008</v>
      </c>
      <c r="E411" s="32">
        <f>D411</f>
        <v>674615.34000000008</v>
      </c>
      <c r="F411" s="20" t="s">
        <v>9</v>
      </c>
    </row>
    <row r="412" spans="1:6" s="33" customFormat="1" x14ac:dyDescent="0.25">
      <c r="A412" s="50"/>
      <c r="B412" s="30" t="s">
        <v>827</v>
      </c>
      <c r="C412" s="41" t="s">
        <v>828</v>
      </c>
      <c r="D412" s="31">
        <v>2352373.4300000002</v>
      </c>
      <c r="E412" s="32">
        <f>D412</f>
        <v>2352373.4300000002</v>
      </c>
      <c r="F412" s="20" t="s">
        <v>9</v>
      </c>
    </row>
    <row r="413" spans="1:6" s="33" customFormat="1" x14ac:dyDescent="0.25">
      <c r="A413" s="56" t="s">
        <v>42</v>
      </c>
      <c r="B413" s="49" t="s">
        <v>829</v>
      </c>
      <c r="C413" s="38" t="s">
        <v>830</v>
      </c>
      <c r="D413" s="31">
        <v>0</v>
      </c>
      <c r="E413" s="32">
        <f t="shared" ref="E413:E414" si="22">D413</f>
        <v>0</v>
      </c>
      <c r="F413" s="20"/>
    </row>
    <row r="414" spans="1:6" s="33" customFormat="1" x14ac:dyDescent="0.25">
      <c r="A414" s="56"/>
      <c r="B414" s="49" t="s">
        <v>831</v>
      </c>
      <c r="C414" s="38" t="s">
        <v>832</v>
      </c>
      <c r="D414" s="31">
        <v>0</v>
      </c>
      <c r="E414" s="32">
        <f t="shared" si="22"/>
        <v>0</v>
      </c>
      <c r="F414" s="20"/>
    </row>
    <row r="415" spans="1:6" s="33" customFormat="1" x14ac:dyDescent="0.25">
      <c r="A415" s="20"/>
      <c r="B415" s="58" t="s">
        <v>833</v>
      </c>
      <c r="C415" s="59" t="s">
        <v>834</v>
      </c>
      <c r="D415" s="27">
        <v>0</v>
      </c>
      <c r="E415" s="28">
        <f>SUM(E416:E417)</f>
        <v>6943931.3899999997</v>
      </c>
      <c r="F415" s="20" t="s">
        <v>9</v>
      </c>
    </row>
    <row r="416" spans="1:6" s="33" customFormat="1" x14ac:dyDescent="0.25">
      <c r="A416" s="20"/>
      <c r="B416" s="21" t="s">
        <v>835</v>
      </c>
      <c r="C416" s="42" t="s">
        <v>836</v>
      </c>
      <c r="D416" s="60">
        <v>8951.1200000000008</v>
      </c>
      <c r="E416" s="32">
        <f>D416</f>
        <v>8951.1200000000008</v>
      </c>
      <c r="F416" s="20" t="s">
        <v>9</v>
      </c>
    </row>
    <row r="417" spans="1:6" s="33" customFormat="1" x14ac:dyDescent="0.25">
      <c r="A417" s="20"/>
      <c r="B417" s="21" t="s">
        <v>837</v>
      </c>
      <c r="C417" s="42" t="s">
        <v>838</v>
      </c>
      <c r="D417" s="60">
        <v>0</v>
      </c>
      <c r="E417" s="28">
        <f>E418+E421</f>
        <v>6934980.2699999996</v>
      </c>
      <c r="F417" s="20" t="s">
        <v>9</v>
      </c>
    </row>
    <row r="418" spans="1:6" s="33" customFormat="1" x14ac:dyDescent="0.25">
      <c r="A418" s="20"/>
      <c r="B418" s="21" t="s">
        <v>839</v>
      </c>
      <c r="C418" s="45" t="s">
        <v>840</v>
      </c>
      <c r="D418" s="60">
        <v>0</v>
      </c>
      <c r="E418" s="23">
        <f>SUM(E419:E420)</f>
        <v>3216291.33</v>
      </c>
      <c r="F418" s="20" t="s">
        <v>9</v>
      </c>
    </row>
    <row r="419" spans="1:6" s="33" customFormat="1" x14ac:dyDescent="0.25">
      <c r="A419" s="20"/>
      <c r="B419" s="26" t="s">
        <v>841</v>
      </c>
      <c r="C419" s="38" t="s">
        <v>842</v>
      </c>
      <c r="D419" s="27">
        <v>0</v>
      </c>
      <c r="E419" s="32">
        <f>D419</f>
        <v>0</v>
      </c>
      <c r="F419" s="20" t="s">
        <v>9</v>
      </c>
    </row>
    <row r="420" spans="1:6" s="33" customFormat="1" x14ac:dyDescent="0.25">
      <c r="A420" s="20"/>
      <c r="B420" s="26" t="s">
        <v>843</v>
      </c>
      <c r="C420" s="38" t="s">
        <v>844</v>
      </c>
      <c r="D420" s="27">
        <v>3216291.33</v>
      </c>
      <c r="E420" s="32">
        <f>D420</f>
        <v>3216291.33</v>
      </c>
      <c r="F420" s="20" t="s">
        <v>9</v>
      </c>
    </row>
    <row r="421" spans="1:6" s="33" customFormat="1" x14ac:dyDescent="0.25">
      <c r="A421" s="20"/>
      <c r="B421" s="21" t="s">
        <v>845</v>
      </c>
      <c r="C421" s="61" t="s">
        <v>846</v>
      </c>
      <c r="D421" s="60">
        <v>3718688.9399999995</v>
      </c>
      <c r="E421" s="32">
        <f>D421</f>
        <v>3718688.9399999995</v>
      </c>
      <c r="F421" s="20" t="s">
        <v>9</v>
      </c>
    </row>
    <row r="422" spans="1:6" s="33" customFormat="1" x14ac:dyDescent="0.25">
      <c r="A422" s="20"/>
      <c r="B422" s="21" t="s">
        <v>847</v>
      </c>
      <c r="C422" s="42" t="s">
        <v>848</v>
      </c>
      <c r="D422" s="60">
        <v>0</v>
      </c>
      <c r="E422" s="23">
        <f>SUM(E423:E424)</f>
        <v>0</v>
      </c>
      <c r="F422" s="20" t="s">
        <v>9</v>
      </c>
    </row>
    <row r="423" spans="1:6" s="33" customFormat="1" x14ac:dyDescent="0.25">
      <c r="A423" s="20"/>
      <c r="B423" s="26" t="s">
        <v>849</v>
      </c>
      <c r="C423" s="40" t="s">
        <v>850</v>
      </c>
      <c r="D423" s="27">
        <v>0</v>
      </c>
      <c r="E423" s="32">
        <f>D423</f>
        <v>0</v>
      </c>
      <c r="F423" s="20" t="s">
        <v>9</v>
      </c>
    </row>
    <row r="424" spans="1:6" s="33" customFormat="1" x14ac:dyDescent="0.25">
      <c r="A424" s="20"/>
      <c r="B424" s="26" t="s">
        <v>851</v>
      </c>
      <c r="C424" s="40" t="s">
        <v>852</v>
      </c>
      <c r="D424" s="27">
        <v>0</v>
      </c>
      <c r="E424" s="32">
        <f>D424</f>
        <v>0</v>
      </c>
      <c r="F424" s="20" t="s">
        <v>9</v>
      </c>
    </row>
    <row r="425" spans="1:6" s="33" customFormat="1" x14ac:dyDescent="0.25">
      <c r="A425" s="20"/>
      <c r="B425" s="21" t="s">
        <v>853</v>
      </c>
      <c r="C425" s="42" t="s">
        <v>854</v>
      </c>
      <c r="D425" s="60">
        <v>0</v>
      </c>
      <c r="E425" s="23">
        <f>SUM(E426+E435)</f>
        <v>-652969.86999999953</v>
      </c>
      <c r="F425" s="43" t="s">
        <v>855</v>
      </c>
    </row>
    <row r="426" spans="1:6" s="33" customFormat="1" x14ac:dyDescent="0.25">
      <c r="A426" s="20"/>
      <c r="B426" s="26" t="s">
        <v>856</v>
      </c>
      <c r="C426" s="40" t="s">
        <v>857</v>
      </c>
      <c r="D426" s="27">
        <v>0</v>
      </c>
      <c r="E426" s="32">
        <f>E427+E428+E429+E430+E431+E432+E433+E434</f>
        <v>-671352.12999999954</v>
      </c>
      <c r="F426" s="43" t="s">
        <v>855</v>
      </c>
    </row>
    <row r="427" spans="1:6" s="33" customFormat="1" x14ac:dyDescent="0.25">
      <c r="A427" s="39"/>
      <c r="B427" s="49" t="s">
        <v>858</v>
      </c>
      <c r="C427" s="38" t="s">
        <v>859</v>
      </c>
      <c r="D427" s="27">
        <v>-662906.6399999999</v>
      </c>
      <c r="E427" s="32">
        <f t="shared" ref="E427:E434" si="23">D427</f>
        <v>-662906.6399999999</v>
      </c>
      <c r="F427" s="43" t="s">
        <v>855</v>
      </c>
    </row>
    <row r="428" spans="1:6" s="33" customFormat="1" x14ac:dyDescent="0.25">
      <c r="A428" s="39"/>
      <c r="B428" s="49" t="s">
        <v>860</v>
      </c>
      <c r="C428" s="38" t="s">
        <v>861</v>
      </c>
      <c r="D428" s="27">
        <v>0</v>
      </c>
      <c r="E428" s="32">
        <f t="shared" si="23"/>
        <v>0</v>
      </c>
      <c r="F428" s="43" t="s">
        <v>855</v>
      </c>
    </row>
    <row r="429" spans="1:6" s="33" customFormat="1" x14ac:dyDescent="0.25">
      <c r="A429" s="39"/>
      <c r="B429" s="49" t="s">
        <v>862</v>
      </c>
      <c r="C429" s="38" t="s">
        <v>863</v>
      </c>
      <c r="D429" s="27">
        <v>4070.8500000002823</v>
      </c>
      <c r="E429" s="32">
        <f t="shared" si="23"/>
        <v>4070.8500000002823</v>
      </c>
      <c r="F429" s="43" t="s">
        <v>855</v>
      </c>
    </row>
    <row r="430" spans="1:6" s="33" customFormat="1" x14ac:dyDescent="0.25">
      <c r="A430" s="39"/>
      <c r="B430" s="49" t="s">
        <v>864</v>
      </c>
      <c r="C430" s="38" t="s">
        <v>865</v>
      </c>
      <c r="D430" s="27">
        <v>-12516.340000000004</v>
      </c>
      <c r="E430" s="32">
        <f t="shared" si="23"/>
        <v>-12516.340000000004</v>
      </c>
      <c r="F430" s="43" t="s">
        <v>855</v>
      </c>
    </row>
    <row r="431" spans="1:6" s="33" customFormat="1" x14ac:dyDescent="0.25">
      <c r="A431" s="39"/>
      <c r="B431" s="49" t="s">
        <v>866</v>
      </c>
      <c r="C431" s="38" t="s">
        <v>867</v>
      </c>
      <c r="D431" s="27">
        <v>0</v>
      </c>
      <c r="E431" s="32">
        <f t="shared" si="23"/>
        <v>0</v>
      </c>
      <c r="F431" s="43" t="s">
        <v>855</v>
      </c>
    </row>
    <row r="432" spans="1:6" s="33" customFormat="1" x14ac:dyDescent="0.25">
      <c r="A432" s="39"/>
      <c r="B432" s="49" t="s">
        <v>868</v>
      </c>
      <c r="C432" s="38" t="s">
        <v>869</v>
      </c>
      <c r="D432" s="27">
        <v>0</v>
      </c>
      <c r="E432" s="32">
        <f t="shared" si="23"/>
        <v>0</v>
      </c>
      <c r="F432" s="43" t="s">
        <v>855</v>
      </c>
    </row>
    <row r="433" spans="1:6" s="33" customFormat="1" x14ac:dyDescent="0.25">
      <c r="A433" s="39"/>
      <c r="B433" s="49" t="s">
        <v>870</v>
      </c>
      <c r="C433" s="38" t="s">
        <v>871</v>
      </c>
      <c r="D433" s="27">
        <v>0</v>
      </c>
      <c r="E433" s="32">
        <f t="shared" si="23"/>
        <v>0</v>
      </c>
      <c r="F433" s="43" t="s">
        <v>855</v>
      </c>
    </row>
    <row r="434" spans="1:6" s="33" customFormat="1" x14ac:dyDescent="0.25">
      <c r="A434" s="39"/>
      <c r="B434" s="49" t="s">
        <v>872</v>
      </c>
      <c r="C434" s="38" t="s">
        <v>873</v>
      </c>
      <c r="D434" s="27">
        <v>0</v>
      </c>
      <c r="E434" s="32">
        <f t="shared" si="23"/>
        <v>0</v>
      </c>
      <c r="F434" s="43" t="s">
        <v>855</v>
      </c>
    </row>
    <row r="435" spans="1:6" s="33" customFormat="1" x14ac:dyDescent="0.25">
      <c r="A435" s="20"/>
      <c r="B435" s="26" t="s">
        <v>874</v>
      </c>
      <c r="C435" s="40" t="s">
        <v>875</v>
      </c>
      <c r="D435" s="27">
        <v>0</v>
      </c>
      <c r="E435" s="32">
        <f>E436+E437+E439+E438+E440+E441</f>
        <v>18382.259999999995</v>
      </c>
      <c r="F435" s="43" t="s">
        <v>855</v>
      </c>
    </row>
    <row r="436" spans="1:6" s="33" customFormat="1" x14ac:dyDescent="0.25">
      <c r="A436" s="39"/>
      <c r="B436" s="49" t="s">
        <v>876</v>
      </c>
      <c r="C436" s="38" t="s">
        <v>877</v>
      </c>
      <c r="D436" s="27">
        <v>0</v>
      </c>
      <c r="E436" s="32">
        <f t="shared" ref="E436:E441" si="24">D436</f>
        <v>0</v>
      </c>
      <c r="F436" s="43"/>
    </row>
    <row r="437" spans="1:6" s="33" customFormat="1" x14ac:dyDescent="0.25">
      <c r="A437" s="39"/>
      <c r="B437" s="49" t="s">
        <v>878</v>
      </c>
      <c r="C437" s="38" t="s">
        <v>879</v>
      </c>
      <c r="D437" s="27">
        <v>-148.7800000000002</v>
      </c>
      <c r="E437" s="32">
        <f t="shared" si="24"/>
        <v>-148.7800000000002</v>
      </c>
      <c r="F437" s="43"/>
    </row>
    <row r="438" spans="1:6" s="33" customFormat="1" x14ac:dyDescent="0.25">
      <c r="A438" s="39"/>
      <c r="B438" s="49" t="s">
        <v>880</v>
      </c>
      <c r="C438" s="38" t="s">
        <v>881</v>
      </c>
      <c r="D438" s="27">
        <v>0</v>
      </c>
      <c r="E438" s="32">
        <f t="shared" si="24"/>
        <v>0</v>
      </c>
      <c r="F438" s="43"/>
    </row>
    <row r="439" spans="1:6" s="33" customFormat="1" x14ac:dyDescent="0.25">
      <c r="A439" s="39"/>
      <c r="B439" s="49" t="s">
        <v>882</v>
      </c>
      <c r="C439" s="38" t="s">
        <v>883</v>
      </c>
      <c r="D439" s="27">
        <v>18083.429999999993</v>
      </c>
      <c r="E439" s="32">
        <f t="shared" si="24"/>
        <v>18083.429999999993</v>
      </c>
      <c r="F439" s="43"/>
    </row>
    <row r="440" spans="1:6" s="33" customFormat="1" x14ac:dyDescent="0.25">
      <c r="A440" s="39"/>
      <c r="B440" s="49" t="s">
        <v>884</v>
      </c>
      <c r="C440" s="38" t="s">
        <v>885</v>
      </c>
      <c r="D440" s="27">
        <v>447.61</v>
      </c>
      <c r="E440" s="32">
        <f t="shared" si="24"/>
        <v>447.61</v>
      </c>
      <c r="F440" s="43"/>
    </row>
    <row r="441" spans="1:6" s="33" customFormat="1" x14ac:dyDescent="0.25">
      <c r="A441" s="39"/>
      <c r="B441" s="49" t="s">
        <v>886</v>
      </c>
      <c r="C441" s="38" t="s">
        <v>887</v>
      </c>
      <c r="D441" s="27">
        <v>0</v>
      </c>
      <c r="E441" s="32">
        <f t="shared" si="24"/>
        <v>0</v>
      </c>
      <c r="F441" s="43"/>
    </row>
    <row r="442" spans="1:6" s="33" customFormat="1" x14ac:dyDescent="0.25">
      <c r="A442" s="20"/>
      <c r="B442" s="21" t="s">
        <v>888</v>
      </c>
      <c r="C442" s="42" t="s">
        <v>889</v>
      </c>
      <c r="D442" s="60">
        <v>0</v>
      </c>
      <c r="E442" s="23">
        <f>E443+E451+E452+E459</f>
        <v>5530071.6799999997</v>
      </c>
      <c r="F442" s="20" t="s">
        <v>9</v>
      </c>
    </row>
    <row r="443" spans="1:6" s="33" customFormat="1" x14ac:dyDescent="0.25">
      <c r="A443" s="20"/>
      <c r="B443" s="26" t="s">
        <v>890</v>
      </c>
      <c r="C443" s="40" t="s">
        <v>891</v>
      </c>
      <c r="D443" s="27">
        <v>0</v>
      </c>
      <c r="E443" s="28">
        <f>SUM(E444:E450)</f>
        <v>3424000</v>
      </c>
      <c r="F443" s="20" t="s">
        <v>9</v>
      </c>
    </row>
    <row r="444" spans="1:6" s="33" customFormat="1" x14ac:dyDescent="0.25">
      <c r="A444" s="20"/>
      <c r="B444" s="30" t="s">
        <v>892</v>
      </c>
      <c r="C444" s="41" t="s">
        <v>893</v>
      </c>
      <c r="D444" s="31">
        <v>1395000</v>
      </c>
      <c r="E444" s="32">
        <f t="shared" ref="E444:E451" si="25">D444</f>
        <v>1395000</v>
      </c>
      <c r="F444" s="20" t="s">
        <v>9</v>
      </c>
    </row>
    <row r="445" spans="1:6" s="33" customFormat="1" x14ac:dyDescent="0.25">
      <c r="A445" s="20"/>
      <c r="B445" s="30" t="s">
        <v>894</v>
      </c>
      <c r="C445" s="41" t="s">
        <v>895</v>
      </c>
      <c r="D445" s="31">
        <v>0</v>
      </c>
      <c r="E445" s="32">
        <f t="shared" si="25"/>
        <v>0</v>
      </c>
      <c r="F445" s="20" t="s">
        <v>9</v>
      </c>
    </row>
    <row r="446" spans="1:6" s="33" customFormat="1" x14ac:dyDescent="0.25">
      <c r="A446" s="20"/>
      <c r="B446" s="30" t="s">
        <v>896</v>
      </c>
      <c r="C446" s="41" t="s">
        <v>897</v>
      </c>
      <c r="D446" s="31">
        <v>0</v>
      </c>
      <c r="E446" s="32">
        <f t="shared" si="25"/>
        <v>0</v>
      </c>
      <c r="F446" s="20" t="s">
        <v>9</v>
      </c>
    </row>
    <row r="447" spans="1:6" s="33" customFormat="1" x14ac:dyDescent="0.25">
      <c r="A447" s="20"/>
      <c r="B447" s="30" t="s">
        <v>898</v>
      </c>
      <c r="C447" s="41" t="s">
        <v>899</v>
      </c>
      <c r="D447" s="31">
        <v>2029000</v>
      </c>
      <c r="E447" s="32">
        <f t="shared" si="25"/>
        <v>2029000</v>
      </c>
      <c r="F447" s="20" t="s">
        <v>9</v>
      </c>
    </row>
    <row r="448" spans="1:6" s="33" customFormat="1" x14ac:dyDescent="0.25">
      <c r="A448" s="39"/>
      <c r="B448" s="49" t="s">
        <v>900</v>
      </c>
      <c r="C448" s="38" t="s">
        <v>901</v>
      </c>
      <c r="D448" s="31">
        <v>0</v>
      </c>
      <c r="E448" s="32">
        <f t="shared" si="25"/>
        <v>0</v>
      </c>
      <c r="F448" s="20"/>
    </row>
    <row r="449" spans="1:6" s="33" customFormat="1" x14ac:dyDescent="0.25">
      <c r="A449" s="20"/>
      <c r="B449" s="30" t="s">
        <v>902</v>
      </c>
      <c r="C449" s="41" t="s">
        <v>903</v>
      </c>
      <c r="D449" s="31">
        <v>0</v>
      </c>
      <c r="E449" s="32">
        <f t="shared" si="25"/>
        <v>0</v>
      </c>
      <c r="F449" s="20" t="s">
        <v>9</v>
      </c>
    </row>
    <row r="450" spans="1:6" s="33" customFormat="1" x14ac:dyDescent="0.25">
      <c r="A450" s="39"/>
      <c r="B450" s="49" t="s">
        <v>904</v>
      </c>
      <c r="C450" s="38" t="s">
        <v>905</v>
      </c>
      <c r="D450" s="31">
        <v>0</v>
      </c>
      <c r="E450" s="32">
        <f t="shared" si="25"/>
        <v>0</v>
      </c>
      <c r="F450" s="20"/>
    </row>
    <row r="451" spans="1:6" s="33" customFormat="1" x14ac:dyDescent="0.25">
      <c r="A451" s="20"/>
      <c r="B451" s="26" t="s">
        <v>906</v>
      </c>
      <c r="C451" s="40" t="s">
        <v>907</v>
      </c>
      <c r="D451" s="27">
        <v>0</v>
      </c>
      <c r="E451" s="32">
        <f t="shared" si="25"/>
        <v>0</v>
      </c>
      <c r="F451" s="20" t="s">
        <v>9</v>
      </c>
    </row>
    <row r="452" spans="1:6" s="33" customFormat="1" x14ac:dyDescent="0.25">
      <c r="A452" s="20"/>
      <c r="B452" s="26" t="s">
        <v>908</v>
      </c>
      <c r="C452" s="45" t="s">
        <v>909</v>
      </c>
      <c r="D452" s="27">
        <v>0</v>
      </c>
      <c r="E452" s="28">
        <f>SUM(E453:E458)</f>
        <v>1161088.7</v>
      </c>
      <c r="F452" s="20" t="s">
        <v>9</v>
      </c>
    </row>
    <row r="453" spans="1:6" s="33" customFormat="1" ht="25.5" x14ac:dyDescent="0.25">
      <c r="A453" s="39"/>
      <c r="B453" s="49" t="s">
        <v>910</v>
      </c>
      <c r="C453" s="38" t="s">
        <v>911</v>
      </c>
      <c r="D453" s="27">
        <v>1161088.7</v>
      </c>
      <c r="E453" s="28">
        <f t="shared" ref="E453:E458" si="26">D453</f>
        <v>1161088.7</v>
      </c>
      <c r="F453" s="20"/>
    </row>
    <row r="454" spans="1:6" s="33" customFormat="1" x14ac:dyDescent="0.25">
      <c r="A454" s="20"/>
      <c r="B454" s="30" t="s">
        <v>912</v>
      </c>
      <c r="C454" s="41" t="s">
        <v>913</v>
      </c>
      <c r="D454" s="31">
        <v>0</v>
      </c>
      <c r="E454" s="32">
        <f t="shared" si="26"/>
        <v>0</v>
      </c>
      <c r="F454" s="20" t="s">
        <v>9</v>
      </c>
    </row>
    <row r="455" spans="1:6" s="33" customFormat="1" x14ac:dyDescent="0.25">
      <c r="A455" s="20"/>
      <c r="B455" s="30" t="s">
        <v>914</v>
      </c>
      <c r="C455" s="41" t="s">
        <v>915</v>
      </c>
      <c r="D455" s="31">
        <v>0</v>
      </c>
      <c r="E455" s="32">
        <f t="shared" si="26"/>
        <v>0</v>
      </c>
      <c r="F455" s="20" t="s">
        <v>9</v>
      </c>
    </row>
    <row r="456" spans="1:6" s="33" customFormat="1" x14ac:dyDescent="0.25">
      <c r="A456" s="20"/>
      <c r="B456" s="30" t="s">
        <v>916</v>
      </c>
      <c r="C456" s="41" t="s">
        <v>917</v>
      </c>
      <c r="D456" s="31">
        <v>0</v>
      </c>
      <c r="E456" s="32">
        <f t="shared" si="26"/>
        <v>0</v>
      </c>
      <c r="F456" s="20" t="s">
        <v>9</v>
      </c>
    </row>
    <row r="457" spans="1:6" s="33" customFormat="1" x14ac:dyDescent="0.25">
      <c r="A457" s="20"/>
      <c r="B457" s="30" t="s">
        <v>918</v>
      </c>
      <c r="C457" s="41" t="s">
        <v>919</v>
      </c>
      <c r="D457" s="31">
        <v>0</v>
      </c>
      <c r="E457" s="32">
        <f t="shared" si="26"/>
        <v>0</v>
      </c>
      <c r="F457" s="20" t="s">
        <v>9</v>
      </c>
    </row>
    <row r="458" spans="1:6" s="33" customFormat="1" x14ac:dyDescent="0.25">
      <c r="A458" s="39"/>
      <c r="B458" s="49" t="s">
        <v>920</v>
      </c>
      <c r="C458" s="38" t="s">
        <v>921</v>
      </c>
      <c r="D458" s="31">
        <v>0</v>
      </c>
      <c r="E458" s="32">
        <f t="shared" si="26"/>
        <v>0</v>
      </c>
      <c r="F458" s="20"/>
    </row>
    <row r="459" spans="1:6" s="33" customFormat="1" x14ac:dyDescent="0.25">
      <c r="A459" s="20"/>
      <c r="B459" s="26" t="s">
        <v>922</v>
      </c>
      <c r="C459" s="40" t="s">
        <v>923</v>
      </c>
      <c r="D459" s="27">
        <v>0</v>
      </c>
      <c r="E459" s="28">
        <f>SUM(E460:E469)</f>
        <v>944982.98</v>
      </c>
      <c r="F459" s="20" t="s">
        <v>9</v>
      </c>
    </row>
    <row r="460" spans="1:6" s="33" customFormat="1" x14ac:dyDescent="0.25">
      <c r="A460" s="62"/>
      <c r="B460" s="49" t="s">
        <v>924</v>
      </c>
      <c r="C460" s="38" t="s">
        <v>925</v>
      </c>
      <c r="D460" s="31">
        <v>0</v>
      </c>
      <c r="E460" s="32">
        <f t="shared" ref="E460:E469" si="27">D460</f>
        <v>0</v>
      </c>
      <c r="F460" s="20" t="s">
        <v>9</v>
      </c>
    </row>
    <row r="461" spans="1:6" s="33" customFormat="1" x14ac:dyDescent="0.25">
      <c r="A461" s="62"/>
      <c r="B461" s="49" t="s">
        <v>926</v>
      </c>
      <c r="C461" s="38" t="s">
        <v>927</v>
      </c>
      <c r="D461" s="31">
        <v>0</v>
      </c>
      <c r="E461" s="32">
        <f t="shared" si="27"/>
        <v>0</v>
      </c>
      <c r="F461" s="20" t="s">
        <v>9</v>
      </c>
    </row>
    <row r="462" spans="1:6" s="33" customFormat="1" x14ac:dyDescent="0.25">
      <c r="A462" s="62"/>
      <c r="B462" s="49" t="s">
        <v>928</v>
      </c>
      <c r="C462" s="38" t="s">
        <v>929</v>
      </c>
      <c r="D462" s="31">
        <v>576006.62</v>
      </c>
      <c r="E462" s="32">
        <f t="shared" si="27"/>
        <v>576006.62</v>
      </c>
      <c r="F462" s="20" t="s">
        <v>9</v>
      </c>
    </row>
    <row r="463" spans="1:6" s="33" customFormat="1" x14ac:dyDescent="0.25">
      <c r="A463" s="62"/>
      <c r="B463" s="49" t="s">
        <v>930</v>
      </c>
      <c r="C463" s="38" t="s">
        <v>931</v>
      </c>
      <c r="D463" s="31">
        <v>26845.11</v>
      </c>
      <c r="E463" s="32">
        <f t="shared" si="27"/>
        <v>26845.11</v>
      </c>
      <c r="F463" s="20" t="s">
        <v>9</v>
      </c>
    </row>
    <row r="464" spans="1:6" s="33" customFormat="1" x14ac:dyDescent="0.25">
      <c r="A464" s="62"/>
      <c r="B464" s="49" t="s">
        <v>932</v>
      </c>
      <c r="C464" s="38" t="s">
        <v>933</v>
      </c>
      <c r="D464" s="31">
        <v>248898.3</v>
      </c>
      <c r="E464" s="32">
        <f t="shared" si="27"/>
        <v>248898.3</v>
      </c>
      <c r="F464" s="20" t="s">
        <v>9</v>
      </c>
    </row>
    <row r="465" spans="1:6" s="33" customFormat="1" x14ac:dyDescent="0.25">
      <c r="A465" s="20"/>
      <c r="B465" s="49" t="s">
        <v>934</v>
      </c>
      <c r="C465" s="38" t="s">
        <v>935</v>
      </c>
      <c r="D465" s="31">
        <v>0</v>
      </c>
      <c r="E465" s="32">
        <f t="shared" si="27"/>
        <v>0</v>
      </c>
      <c r="F465" s="20"/>
    </row>
    <row r="466" spans="1:6" s="33" customFormat="1" x14ac:dyDescent="0.25">
      <c r="A466" s="20"/>
      <c r="B466" s="49" t="s">
        <v>936</v>
      </c>
      <c r="C466" s="38" t="s">
        <v>937</v>
      </c>
      <c r="D466" s="31">
        <v>0</v>
      </c>
      <c r="E466" s="32">
        <f t="shared" si="27"/>
        <v>0</v>
      </c>
      <c r="F466" s="20"/>
    </row>
    <row r="467" spans="1:6" s="33" customFormat="1" x14ac:dyDescent="0.25">
      <c r="A467" s="20"/>
      <c r="B467" s="49" t="s">
        <v>938</v>
      </c>
      <c r="C467" s="38" t="s">
        <v>939</v>
      </c>
      <c r="D467" s="31">
        <v>0</v>
      </c>
      <c r="E467" s="32">
        <f t="shared" si="27"/>
        <v>0</v>
      </c>
      <c r="F467" s="20"/>
    </row>
    <row r="468" spans="1:6" s="33" customFormat="1" x14ac:dyDescent="0.25">
      <c r="A468" s="20"/>
      <c r="B468" s="49" t="s">
        <v>940</v>
      </c>
      <c r="C468" s="38" t="s">
        <v>941</v>
      </c>
      <c r="D468" s="31">
        <v>5607.64</v>
      </c>
      <c r="E468" s="32">
        <f t="shared" si="27"/>
        <v>5607.64</v>
      </c>
      <c r="F468" s="20"/>
    </row>
    <row r="469" spans="1:6" s="33" customFormat="1" x14ac:dyDescent="0.25">
      <c r="A469" s="20"/>
      <c r="B469" s="30" t="s">
        <v>942</v>
      </c>
      <c r="C469" s="41" t="s">
        <v>943</v>
      </c>
      <c r="D469" s="31">
        <v>87625.31</v>
      </c>
      <c r="E469" s="32">
        <f t="shared" si="27"/>
        <v>87625.31</v>
      </c>
      <c r="F469" s="20" t="s">
        <v>9</v>
      </c>
    </row>
    <row r="470" spans="1:6" s="33" customFormat="1" x14ac:dyDescent="0.25">
      <c r="A470" s="20"/>
      <c r="B470" s="21" t="s">
        <v>944</v>
      </c>
      <c r="C470" s="42" t="s">
        <v>945</v>
      </c>
      <c r="D470" s="60">
        <v>0</v>
      </c>
      <c r="E470" s="23">
        <f>E138+E178+E347+E355+E365+E407+E415+E422+E425+E442</f>
        <v>207070831.78000003</v>
      </c>
      <c r="F470" s="20" t="s">
        <v>9</v>
      </c>
    </row>
    <row r="471" spans="1:6" s="33" customFormat="1" x14ac:dyDescent="0.25">
      <c r="A471" s="20"/>
      <c r="B471" s="21"/>
      <c r="C471" s="42" t="s">
        <v>946</v>
      </c>
      <c r="D471" s="60">
        <v>0</v>
      </c>
      <c r="E471" s="32">
        <f>D471</f>
        <v>0</v>
      </c>
      <c r="F471" s="20" t="s">
        <v>9</v>
      </c>
    </row>
    <row r="472" spans="1:6" s="33" customFormat="1" x14ac:dyDescent="0.25">
      <c r="A472" s="20"/>
      <c r="B472" s="21" t="s">
        <v>947</v>
      </c>
      <c r="C472" s="42" t="s">
        <v>948</v>
      </c>
      <c r="D472" s="60">
        <v>0</v>
      </c>
      <c r="E472" s="23">
        <f>SUM(E473:E475)</f>
        <v>0.13</v>
      </c>
      <c r="F472" s="20" t="s">
        <v>9</v>
      </c>
    </row>
    <row r="473" spans="1:6" s="33" customFormat="1" x14ac:dyDescent="0.25">
      <c r="A473" s="20"/>
      <c r="B473" s="26" t="s">
        <v>949</v>
      </c>
      <c r="C473" s="40" t="s">
        <v>950</v>
      </c>
      <c r="D473" s="27">
        <v>0</v>
      </c>
      <c r="E473" s="32">
        <f>D473</f>
        <v>0</v>
      </c>
      <c r="F473" s="20" t="s">
        <v>9</v>
      </c>
    </row>
    <row r="474" spans="1:6" s="33" customFormat="1" x14ac:dyDescent="0.25">
      <c r="A474" s="20"/>
      <c r="B474" s="26" t="s">
        <v>951</v>
      </c>
      <c r="C474" s="40" t="s">
        <v>952</v>
      </c>
      <c r="D474" s="27">
        <v>0.13</v>
      </c>
      <c r="E474" s="32">
        <f>D474</f>
        <v>0.13</v>
      </c>
      <c r="F474" s="20" t="s">
        <v>9</v>
      </c>
    </row>
    <row r="475" spans="1:6" s="33" customFormat="1" x14ac:dyDescent="0.25">
      <c r="A475" s="20"/>
      <c r="B475" s="26" t="s">
        <v>953</v>
      </c>
      <c r="C475" s="40" t="s">
        <v>954</v>
      </c>
      <c r="D475" s="27">
        <v>0</v>
      </c>
      <c r="E475" s="32">
        <f>D475</f>
        <v>0</v>
      </c>
      <c r="F475" s="20" t="s">
        <v>9</v>
      </c>
    </row>
    <row r="476" spans="1:6" s="33" customFormat="1" x14ac:dyDescent="0.25">
      <c r="A476" s="20"/>
      <c r="B476" s="21" t="s">
        <v>955</v>
      </c>
      <c r="C476" s="42" t="s">
        <v>956</v>
      </c>
      <c r="D476" s="60">
        <v>0</v>
      </c>
      <c r="E476" s="23">
        <f>SUM(E477:E481)</f>
        <v>0</v>
      </c>
      <c r="F476" s="20" t="s">
        <v>9</v>
      </c>
    </row>
    <row r="477" spans="1:6" s="33" customFormat="1" x14ac:dyDescent="0.25">
      <c r="A477" s="20"/>
      <c r="B477" s="26" t="s">
        <v>957</v>
      </c>
      <c r="C477" s="40" t="s">
        <v>958</v>
      </c>
      <c r="D477" s="27">
        <v>0</v>
      </c>
      <c r="E477" s="32">
        <f>D477</f>
        <v>0</v>
      </c>
      <c r="F477" s="20" t="s">
        <v>9</v>
      </c>
    </row>
    <row r="478" spans="1:6" s="33" customFormat="1" x14ac:dyDescent="0.25">
      <c r="A478" s="20"/>
      <c r="B478" s="26" t="s">
        <v>959</v>
      </c>
      <c r="C478" s="40" t="s">
        <v>960</v>
      </c>
      <c r="D478" s="27">
        <v>0</v>
      </c>
      <c r="E478" s="32">
        <f>D478</f>
        <v>0</v>
      </c>
      <c r="F478" s="20" t="s">
        <v>9</v>
      </c>
    </row>
    <row r="479" spans="1:6" s="33" customFormat="1" x14ac:dyDescent="0.25">
      <c r="A479" s="20"/>
      <c r="B479" s="26" t="s">
        <v>961</v>
      </c>
      <c r="C479" s="40" t="s">
        <v>962</v>
      </c>
      <c r="D479" s="27">
        <v>0</v>
      </c>
      <c r="E479" s="32">
        <f>D479</f>
        <v>0</v>
      </c>
      <c r="F479" s="20" t="s">
        <v>9</v>
      </c>
    </row>
    <row r="480" spans="1:6" s="33" customFormat="1" x14ac:dyDescent="0.25">
      <c r="A480" s="20"/>
      <c r="B480" s="26" t="s">
        <v>963</v>
      </c>
      <c r="C480" s="40" t="s">
        <v>964</v>
      </c>
      <c r="D480" s="27">
        <v>0</v>
      </c>
      <c r="E480" s="32">
        <f>D480</f>
        <v>0</v>
      </c>
      <c r="F480" s="20" t="s">
        <v>9</v>
      </c>
    </row>
    <row r="481" spans="1:6" s="33" customFormat="1" x14ac:dyDescent="0.25">
      <c r="A481" s="20"/>
      <c r="B481" s="26" t="s">
        <v>965</v>
      </c>
      <c r="C481" s="40" t="s">
        <v>966</v>
      </c>
      <c r="D481" s="27">
        <v>0</v>
      </c>
      <c r="E481" s="32">
        <f>D481</f>
        <v>0</v>
      </c>
      <c r="F481" s="20" t="s">
        <v>9</v>
      </c>
    </row>
    <row r="482" spans="1:6" s="33" customFormat="1" x14ac:dyDescent="0.25">
      <c r="A482" s="20"/>
      <c r="B482" s="21" t="s">
        <v>967</v>
      </c>
      <c r="C482" s="42" t="s">
        <v>968</v>
      </c>
      <c r="D482" s="60">
        <v>0</v>
      </c>
      <c r="E482" s="23">
        <f>SUM(E483:E485)</f>
        <v>150585.74</v>
      </c>
      <c r="F482" s="20" t="s">
        <v>9</v>
      </c>
    </row>
    <row r="483" spans="1:6" s="33" customFormat="1" x14ac:dyDescent="0.25">
      <c r="A483" s="20"/>
      <c r="B483" s="26" t="s">
        <v>969</v>
      </c>
      <c r="C483" s="40" t="s">
        <v>970</v>
      </c>
      <c r="D483" s="27">
        <v>0</v>
      </c>
      <c r="E483" s="32">
        <f>D483</f>
        <v>0</v>
      </c>
      <c r="F483" s="20" t="s">
        <v>9</v>
      </c>
    </row>
    <row r="484" spans="1:6" s="33" customFormat="1" x14ac:dyDescent="0.25">
      <c r="A484" s="20"/>
      <c r="B484" s="26" t="s">
        <v>971</v>
      </c>
      <c r="C484" s="40" t="s">
        <v>972</v>
      </c>
      <c r="D484" s="27">
        <v>0</v>
      </c>
      <c r="E484" s="32">
        <f>D484</f>
        <v>0</v>
      </c>
      <c r="F484" s="20" t="s">
        <v>9</v>
      </c>
    </row>
    <row r="485" spans="1:6" s="33" customFormat="1" x14ac:dyDescent="0.25">
      <c r="A485" s="20"/>
      <c r="B485" s="26" t="s">
        <v>973</v>
      </c>
      <c r="C485" s="40" t="s">
        <v>974</v>
      </c>
      <c r="D485" s="27">
        <v>150585.74</v>
      </c>
      <c r="E485" s="32">
        <f>D485</f>
        <v>150585.74</v>
      </c>
      <c r="F485" s="20" t="s">
        <v>9</v>
      </c>
    </row>
    <row r="486" spans="1:6" s="33" customFormat="1" x14ac:dyDescent="0.25">
      <c r="A486" s="50"/>
      <c r="B486" s="21" t="s">
        <v>975</v>
      </c>
      <c r="C486" s="42" t="s">
        <v>976</v>
      </c>
      <c r="D486" s="60">
        <v>0</v>
      </c>
      <c r="E486" s="23">
        <f>SUM(E487:E488)</f>
        <v>753.26</v>
      </c>
      <c r="F486" s="20" t="s">
        <v>9</v>
      </c>
    </row>
    <row r="487" spans="1:6" s="33" customFormat="1" x14ac:dyDescent="0.25">
      <c r="A487" s="50"/>
      <c r="B487" s="26" t="s">
        <v>977</v>
      </c>
      <c r="C487" s="40" t="s">
        <v>978</v>
      </c>
      <c r="D487" s="27">
        <v>753.26</v>
      </c>
      <c r="E487" s="32">
        <f>D487</f>
        <v>753.26</v>
      </c>
      <c r="F487" s="20" t="s">
        <v>9</v>
      </c>
    </row>
    <row r="488" spans="1:6" s="33" customFormat="1" x14ac:dyDescent="0.25">
      <c r="A488" s="20"/>
      <c r="B488" s="26" t="s">
        <v>979</v>
      </c>
      <c r="C488" s="40" t="s">
        <v>980</v>
      </c>
      <c r="D488" s="27">
        <v>0</v>
      </c>
      <c r="E488" s="32">
        <f>D488</f>
        <v>0</v>
      </c>
      <c r="F488" s="20" t="s">
        <v>9</v>
      </c>
    </row>
    <row r="489" spans="1:6" s="33" customFormat="1" x14ac:dyDescent="0.25">
      <c r="A489" s="50"/>
      <c r="B489" s="21" t="s">
        <v>981</v>
      </c>
      <c r="C489" s="42" t="s">
        <v>982</v>
      </c>
      <c r="D489" s="60">
        <v>0</v>
      </c>
      <c r="E489" s="63">
        <f>E472+E476-E482-E486</f>
        <v>-151338.87</v>
      </c>
      <c r="F489" s="43" t="s">
        <v>855</v>
      </c>
    </row>
    <row r="490" spans="1:6" s="33" customFormat="1" x14ac:dyDescent="0.25">
      <c r="A490" s="20"/>
      <c r="B490" s="21"/>
      <c r="C490" s="42" t="s">
        <v>983</v>
      </c>
      <c r="D490" s="60">
        <v>0</v>
      </c>
      <c r="E490" s="32">
        <f>D490</f>
        <v>0</v>
      </c>
      <c r="F490" s="20" t="s">
        <v>9</v>
      </c>
    </row>
    <row r="491" spans="1:6" s="33" customFormat="1" x14ac:dyDescent="0.25">
      <c r="A491" s="20"/>
      <c r="B491" s="21" t="s">
        <v>984</v>
      </c>
      <c r="C491" s="42" t="s">
        <v>985</v>
      </c>
      <c r="D491" s="60">
        <v>0</v>
      </c>
      <c r="E491" s="32">
        <f>D491</f>
        <v>0</v>
      </c>
      <c r="F491" s="20" t="s">
        <v>9</v>
      </c>
    </row>
    <row r="492" spans="1:6" s="33" customFormat="1" x14ac:dyDescent="0.25">
      <c r="A492" s="20"/>
      <c r="B492" s="21" t="s">
        <v>986</v>
      </c>
      <c r="C492" s="42" t="s">
        <v>987</v>
      </c>
      <c r="D492" s="60">
        <v>0</v>
      </c>
      <c r="E492" s="32">
        <f>D492</f>
        <v>0</v>
      </c>
      <c r="F492" s="20" t="s">
        <v>9</v>
      </c>
    </row>
    <row r="493" spans="1:6" s="33" customFormat="1" x14ac:dyDescent="0.25">
      <c r="A493" s="20"/>
      <c r="B493" s="21" t="s">
        <v>988</v>
      </c>
      <c r="C493" s="42" t="s">
        <v>989</v>
      </c>
      <c r="D493" s="60">
        <v>0</v>
      </c>
      <c r="E493" s="63">
        <f>+E491-E492</f>
        <v>0</v>
      </c>
      <c r="F493" s="43" t="s">
        <v>855</v>
      </c>
    </row>
    <row r="494" spans="1:6" s="33" customFormat="1" x14ac:dyDescent="0.25">
      <c r="A494" s="20"/>
      <c r="B494" s="21"/>
      <c r="C494" s="42" t="s">
        <v>990</v>
      </c>
      <c r="D494" s="60">
        <v>0</v>
      </c>
      <c r="E494" s="32">
        <f>D494</f>
        <v>0</v>
      </c>
      <c r="F494" s="20" t="s">
        <v>9</v>
      </c>
    </row>
    <row r="495" spans="1:6" s="33" customFormat="1" x14ac:dyDescent="0.25">
      <c r="A495" s="20"/>
      <c r="B495" s="21" t="s">
        <v>991</v>
      </c>
      <c r="C495" s="42" t="s">
        <v>992</v>
      </c>
      <c r="D495" s="60">
        <v>0</v>
      </c>
      <c r="E495" s="23">
        <f>E496+E497</f>
        <v>1487376.5100000002</v>
      </c>
      <c r="F495" s="20" t="s">
        <v>9</v>
      </c>
    </row>
    <row r="496" spans="1:6" s="33" customFormat="1" x14ac:dyDescent="0.25">
      <c r="A496" s="20"/>
      <c r="B496" s="26" t="s">
        <v>993</v>
      </c>
      <c r="C496" s="45" t="s">
        <v>994</v>
      </c>
      <c r="D496" s="27">
        <v>5160.6000000000004</v>
      </c>
      <c r="E496" s="32">
        <f>D496</f>
        <v>5160.6000000000004</v>
      </c>
      <c r="F496" s="20" t="s">
        <v>9</v>
      </c>
    </row>
    <row r="497" spans="1:6" s="33" customFormat="1" x14ac:dyDescent="0.25">
      <c r="A497" s="20"/>
      <c r="B497" s="26" t="s">
        <v>995</v>
      </c>
      <c r="C497" s="40" t="s">
        <v>996</v>
      </c>
      <c r="D497" s="27">
        <v>0</v>
      </c>
      <c r="E497" s="28">
        <f>E498+E499+E510+E520</f>
        <v>1482215.9100000001</v>
      </c>
      <c r="F497" s="20" t="s">
        <v>9</v>
      </c>
    </row>
    <row r="498" spans="1:6" s="33" customFormat="1" x14ac:dyDescent="0.25">
      <c r="A498" s="20"/>
      <c r="B498" s="30" t="s">
        <v>997</v>
      </c>
      <c r="C498" s="41" t="s">
        <v>998</v>
      </c>
      <c r="D498" s="31">
        <v>90870.79</v>
      </c>
      <c r="E498" s="32">
        <f>D498</f>
        <v>90870.79</v>
      </c>
      <c r="F498" s="20" t="s">
        <v>9</v>
      </c>
    </row>
    <row r="499" spans="1:6" s="33" customFormat="1" x14ac:dyDescent="0.25">
      <c r="A499" s="20"/>
      <c r="B499" s="30" t="s">
        <v>999</v>
      </c>
      <c r="C499" s="41" t="s">
        <v>1000</v>
      </c>
      <c r="D499" s="31">
        <v>0</v>
      </c>
      <c r="E499" s="32">
        <f>E501+E502+E503</f>
        <v>720659.75</v>
      </c>
      <c r="F499" s="20" t="s">
        <v>9</v>
      </c>
    </row>
    <row r="500" spans="1:6" s="33" customFormat="1" x14ac:dyDescent="0.25">
      <c r="A500" s="39"/>
      <c r="B500" s="49" t="s">
        <v>1001</v>
      </c>
      <c r="C500" s="38" t="s">
        <v>1002</v>
      </c>
      <c r="D500" s="31">
        <v>0</v>
      </c>
      <c r="E500" s="32">
        <f>D500</f>
        <v>0</v>
      </c>
      <c r="F500" s="20"/>
    </row>
    <row r="501" spans="1:6" s="33" customFormat="1" x14ac:dyDescent="0.25">
      <c r="A501" s="20" t="s">
        <v>42</v>
      </c>
      <c r="B501" s="30" t="s">
        <v>1003</v>
      </c>
      <c r="C501" s="41" t="s">
        <v>1004</v>
      </c>
      <c r="D501" s="31">
        <v>117431.45</v>
      </c>
      <c r="E501" s="32">
        <f>D501</f>
        <v>117431.45</v>
      </c>
      <c r="F501" s="20" t="s">
        <v>9</v>
      </c>
    </row>
    <row r="502" spans="1:6" s="33" customFormat="1" x14ac:dyDescent="0.25">
      <c r="A502" s="20"/>
      <c r="B502" s="30" t="s">
        <v>1005</v>
      </c>
      <c r="C502" s="41" t="s">
        <v>1006</v>
      </c>
      <c r="D502" s="31">
        <v>0</v>
      </c>
      <c r="E502" s="32">
        <f>SUM(E503:E509)</f>
        <v>603228.30000000005</v>
      </c>
      <c r="F502" s="20" t="s">
        <v>9</v>
      </c>
    </row>
    <row r="503" spans="1:6" s="33" customFormat="1" x14ac:dyDescent="0.25">
      <c r="A503" s="20" t="s">
        <v>130</v>
      </c>
      <c r="B503" s="36" t="s">
        <v>1007</v>
      </c>
      <c r="C503" s="37" t="s">
        <v>1008</v>
      </c>
      <c r="D503" s="46">
        <v>0</v>
      </c>
      <c r="E503" s="32">
        <f t="shared" ref="E503:E509" si="28">D503</f>
        <v>0</v>
      </c>
      <c r="F503" s="20" t="s">
        <v>9</v>
      </c>
    </row>
    <row r="504" spans="1:6" s="33" customFormat="1" x14ac:dyDescent="0.25">
      <c r="A504" s="20"/>
      <c r="B504" s="36" t="s">
        <v>1009</v>
      </c>
      <c r="C504" s="37" t="s">
        <v>1010</v>
      </c>
      <c r="D504" s="46">
        <v>5390</v>
      </c>
      <c r="E504" s="32">
        <f t="shared" si="28"/>
        <v>5390</v>
      </c>
      <c r="F504" s="20" t="s">
        <v>9</v>
      </c>
    </row>
    <row r="505" spans="1:6" s="33" customFormat="1" x14ac:dyDescent="0.25">
      <c r="A505" s="20"/>
      <c r="B505" s="36" t="s">
        <v>1011</v>
      </c>
      <c r="C505" s="37" t="s">
        <v>1012</v>
      </c>
      <c r="D505" s="46">
        <v>0</v>
      </c>
      <c r="E505" s="32">
        <f t="shared" si="28"/>
        <v>0</v>
      </c>
      <c r="F505" s="20" t="s">
        <v>9</v>
      </c>
    </row>
    <row r="506" spans="1:6" s="33" customFormat="1" x14ac:dyDescent="0.25">
      <c r="A506" s="20"/>
      <c r="B506" s="36" t="s">
        <v>1013</v>
      </c>
      <c r="C506" s="37" t="s">
        <v>1014</v>
      </c>
      <c r="D506" s="46">
        <v>0</v>
      </c>
      <c r="E506" s="32">
        <f t="shared" si="28"/>
        <v>0</v>
      </c>
      <c r="F506" s="20" t="s">
        <v>9</v>
      </c>
    </row>
    <row r="507" spans="1:6" s="33" customFormat="1" x14ac:dyDescent="0.25">
      <c r="A507" s="20"/>
      <c r="B507" s="36" t="s">
        <v>1015</v>
      </c>
      <c r="C507" s="37" t="s">
        <v>1016</v>
      </c>
      <c r="D507" s="46">
        <v>0</v>
      </c>
      <c r="E507" s="32">
        <f t="shared" si="28"/>
        <v>0</v>
      </c>
      <c r="F507" s="20" t="s">
        <v>9</v>
      </c>
    </row>
    <row r="508" spans="1:6" s="33" customFormat="1" x14ac:dyDescent="0.25">
      <c r="A508" s="20"/>
      <c r="B508" s="36" t="s">
        <v>1017</v>
      </c>
      <c r="C508" s="37" t="s">
        <v>1018</v>
      </c>
      <c r="D508" s="46">
        <v>311240</v>
      </c>
      <c r="E508" s="32">
        <f t="shared" si="28"/>
        <v>311240</v>
      </c>
      <c r="F508" s="20" t="s">
        <v>9</v>
      </c>
    </row>
    <row r="509" spans="1:6" s="33" customFormat="1" x14ac:dyDescent="0.25">
      <c r="A509" s="20"/>
      <c r="B509" s="36" t="s">
        <v>1019</v>
      </c>
      <c r="C509" s="37" t="s">
        <v>1020</v>
      </c>
      <c r="D509" s="46">
        <v>286598.3</v>
      </c>
      <c r="E509" s="32">
        <f t="shared" si="28"/>
        <v>286598.3</v>
      </c>
      <c r="F509" s="20" t="s">
        <v>9</v>
      </c>
    </row>
    <row r="510" spans="1:6" s="33" customFormat="1" x14ac:dyDescent="0.25">
      <c r="A510" s="20"/>
      <c r="B510" s="30" t="s">
        <v>1021</v>
      </c>
      <c r="C510" s="41" t="s">
        <v>1022</v>
      </c>
      <c r="D510" s="31">
        <v>0</v>
      </c>
      <c r="E510" s="32">
        <f>SUM(E511:E512)</f>
        <v>670685.37</v>
      </c>
      <c r="F510" s="20" t="s">
        <v>9</v>
      </c>
    </row>
    <row r="511" spans="1:6" s="33" customFormat="1" x14ac:dyDescent="0.25">
      <c r="A511" s="20" t="s">
        <v>42</v>
      </c>
      <c r="B511" s="30" t="s">
        <v>1023</v>
      </c>
      <c r="C511" s="41" t="s">
        <v>1024</v>
      </c>
      <c r="D511" s="31">
        <v>0</v>
      </c>
      <c r="E511" s="32">
        <f>D511</f>
        <v>0</v>
      </c>
      <c r="F511" s="20" t="s">
        <v>9</v>
      </c>
    </row>
    <row r="512" spans="1:6" s="33" customFormat="1" x14ac:dyDescent="0.25">
      <c r="A512" s="20"/>
      <c r="B512" s="30" t="s">
        <v>1025</v>
      </c>
      <c r="C512" s="41" t="s">
        <v>1026</v>
      </c>
      <c r="D512" s="31">
        <v>0</v>
      </c>
      <c r="E512" s="32">
        <f>SUM(E513:E519)</f>
        <v>670685.37</v>
      </c>
      <c r="F512" s="20" t="s">
        <v>9</v>
      </c>
    </row>
    <row r="513" spans="1:6" s="33" customFormat="1" x14ac:dyDescent="0.25">
      <c r="A513" s="20" t="s">
        <v>130</v>
      </c>
      <c r="B513" s="36" t="s">
        <v>1027</v>
      </c>
      <c r="C513" s="37" t="s">
        <v>1028</v>
      </c>
      <c r="D513" s="46">
        <v>0</v>
      </c>
      <c r="E513" s="32">
        <f t="shared" ref="E513:E519" si="29">D513</f>
        <v>0</v>
      </c>
      <c r="F513" s="20" t="s">
        <v>9</v>
      </c>
    </row>
    <row r="514" spans="1:6" s="33" customFormat="1" x14ac:dyDescent="0.25">
      <c r="A514" s="20"/>
      <c r="B514" s="36" t="s">
        <v>1029</v>
      </c>
      <c r="C514" s="37" t="s">
        <v>1030</v>
      </c>
      <c r="D514" s="46">
        <v>231078</v>
      </c>
      <c r="E514" s="32">
        <f t="shared" si="29"/>
        <v>231078</v>
      </c>
      <c r="F514" s="20" t="s">
        <v>9</v>
      </c>
    </row>
    <row r="515" spans="1:6" s="33" customFormat="1" x14ac:dyDescent="0.25">
      <c r="A515" s="20"/>
      <c r="B515" s="36" t="s">
        <v>1031</v>
      </c>
      <c r="C515" s="37" t="s">
        <v>1032</v>
      </c>
      <c r="D515" s="46">
        <v>0</v>
      </c>
      <c r="E515" s="32">
        <f t="shared" si="29"/>
        <v>0</v>
      </c>
      <c r="F515" s="20" t="s">
        <v>9</v>
      </c>
    </row>
    <row r="516" spans="1:6" s="33" customFormat="1" x14ac:dyDescent="0.25">
      <c r="A516" s="20"/>
      <c r="B516" s="36" t="s">
        <v>1033</v>
      </c>
      <c r="C516" s="37" t="s">
        <v>1034</v>
      </c>
      <c r="D516" s="46">
        <v>0</v>
      </c>
      <c r="E516" s="32">
        <f t="shared" si="29"/>
        <v>0</v>
      </c>
      <c r="F516" s="20" t="s">
        <v>9</v>
      </c>
    </row>
    <row r="517" spans="1:6" s="33" customFormat="1" x14ac:dyDescent="0.25">
      <c r="A517" s="20"/>
      <c r="B517" s="36" t="s">
        <v>1035</v>
      </c>
      <c r="C517" s="37" t="s">
        <v>1036</v>
      </c>
      <c r="D517" s="46">
        <v>0</v>
      </c>
      <c r="E517" s="32">
        <f t="shared" si="29"/>
        <v>0</v>
      </c>
      <c r="F517" s="20" t="s">
        <v>9</v>
      </c>
    </row>
    <row r="518" spans="1:6" s="33" customFormat="1" x14ac:dyDescent="0.25">
      <c r="A518" s="20"/>
      <c r="B518" s="36" t="s">
        <v>1037</v>
      </c>
      <c r="C518" s="37" t="s">
        <v>1038</v>
      </c>
      <c r="D518" s="46">
        <v>89607.07</v>
      </c>
      <c r="E518" s="32">
        <f t="shared" si="29"/>
        <v>89607.07</v>
      </c>
      <c r="F518" s="20" t="s">
        <v>9</v>
      </c>
    </row>
    <row r="519" spans="1:6" s="33" customFormat="1" x14ac:dyDescent="0.25">
      <c r="A519" s="20"/>
      <c r="B519" s="36" t="s">
        <v>1039</v>
      </c>
      <c r="C519" s="37" t="s">
        <v>1040</v>
      </c>
      <c r="D519" s="46">
        <v>350000.3</v>
      </c>
      <c r="E519" s="32">
        <f t="shared" si="29"/>
        <v>350000.3</v>
      </c>
      <c r="F519" s="20" t="s">
        <v>9</v>
      </c>
    </row>
    <row r="520" spans="1:6" s="33" customFormat="1" x14ac:dyDescent="0.25">
      <c r="A520" s="20"/>
      <c r="B520" s="30" t="s">
        <v>1041</v>
      </c>
      <c r="C520" s="41" t="s">
        <v>1042</v>
      </c>
      <c r="D520" s="31">
        <v>0</v>
      </c>
      <c r="E520" s="32">
        <f>D520</f>
        <v>0</v>
      </c>
      <c r="F520" s="20" t="s">
        <v>9</v>
      </c>
    </row>
    <row r="521" spans="1:6" s="33" customFormat="1" x14ac:dyDescent="0.25">
      <c r="A521" s="20"/>
      <c r="B521" s="21" t="s">
        <v>1043</v>
      </c>
      <c r="C521" s="42" t="s">
        <v>1044</v>
      </c>
      <c r="D521" s="60">
        <v>0</v>
      </c>
      <c r="E521" s="23">
        <f>E522+E523</f>
        <v>1096254.7900000003</v>
      </c>
      <c r="F521" s="20" t="s">
        <v>9</v>
      </c>
    </row>
    <row r="522" spans="1:6" s="33" customFormat="1" x14ac:dyDescent="0.25">
      <c r="A522" s="20"/>
      <c r="B522" s="26" t="s">
        <v>1045</v>
      </c>
      <c r="C522" s="40" t="s">
        <v>1046</v>
      </c>
      <c r="D522" s="27">
        <v>2758.6</v>
      </c>
      <c r="E522" s="32">
        <f>D522</f>
        <v>2758.6</v>
      </c>
      <c r="F522" s="20" t="s">
        <v>9</v>
      </c>
    </row>
    <row r="523" spans="1:6" s="33" customFormat="1" x14ac:dyDescent="0.25">
      <c r="A523" s="20"/>
      <c r="B523" s="26" t="s">
        <v>1047</v>
      </c>
      <c r="C523" s="40" t="s">
        <v>1048</v>
      </c>
      <c r="D523" s="27">
        <v>0</v>
      </c>
      <c r="E523" s="28">
        <f>E524+E525+E526+E541+E552</f>
        <v>1093496.1900000002</v>
      </c>
      <c r="F523" s="20" t="s">
        <v>9</v>
      </c>
    </row>
    <row r="524" spans="1:6" s="33" customFormat="1" x14ac:dyDescent="0.25">
      <c r="A524" s="20"/>
      <c r="B524" s="30" t="s">
        <v>1049</v>
      </c>
      <c r="C524" s="41" t="s">
        <v>1050</v>
      </c>
      <c r="D524" s="31">
        <v>0</v>
      </c>
      <c r="E524" s="32">
        <f>D524</f>
        <v>0</v>
      </c>
      <c r="F524" s="20" t="s">
        <v>9</v>
      </c>
    </row>
    <row r="525" spans="1:6" s="33" customFormat="1" x14ac:dyDescent="0.25">
      <c r="A525" s="20"/>
      <c r="B525" s="30" t="s">
        <v>1051</v>
      </c>
      <c r="C525" s="41" t="s">
        <v>1052</v>
      </c>
      <c r="D525" s="31">
        <v>0</v>
      </c>
      <c r="E525" s="32">
        <f>D525</f>
        <v>0</v>
      </c>
      <c r="F525" s="20" t="s">
        <v>9</v>
      </c>
    </row>
    <row r="526" spans="1:6" s="33" customFormat="1" x14ac:dyDescent="0.25">
      <c r="A526" s="20"/>
      <c r="B526" s="30" t="s">
        <v>1053</v>
      </c>
      <c r="C526" s="41" t="s">
        <v>1054</v>
      </c>
      <c r="D526" s="31">
        <v>0</v>
      </c>
      <c r="E526" s="32">
        <f>E527+E530</f>
        <v>1074222.5900000001</v>
      </c>
      <c r="F526" s="20" t="s">
        <v>9</v>
      </c>
    </row>
    <row r="527" spans="1:6" s="33" customFormat="1" x14ac:dyDescent="0.25">
      <c r="A527" s="20" t="s">
        <v>42</v>
      </c>
      <c r="B527" s="30" t="s">
        <v>1055</v>
      </c>
      <c r="C527" s="41" t="s">
        <v>1056</v>
      </c>
      <c r="D527" s="31">
        <v>0</v>
      </c>
      <c r="E527" s="32">
        <f>SUM(E528:E529)</f>
        <v>46170.1</v>
      </c>
      <c r="F527" s="20" t="s">
        <v>9</v>
      </c>
    </row>
    <row r="528" spans="1:6" s="33" customFormat="1" x14ac:dyDescent="0.25">
      <c r="A528" s="20" t="s">
        <v>42</v>
      </c>
      <c r="B528" s="36" t="s">
        <v>1057</v>
      </c>
      <c r="C528" s="37" t="s">
        <v>1058</v>
      </c>
      <c r="D528" s="46">
        <v>0</v>
      </c>
      <c r="E528" s="32">
        <f>D528</f>
        <v>0</v>
      </c>
      <c r="F528" s="20" t="s">
        <v>9</v>
      </c>
    </row>
    <row r="529" spans="1:6" s="33" customFormat="1" x14ac:dyDescent="0.25">
      <c r="A529" s="20" t="s">
        <v>42</v>
      </c>
      <c r="B529" s="36" t="s">
        <v>1059</v>
      </c>
      <c r="C529" s="37" t="s">
        <v>1060</v>
      </c>
      <c r="D529" s="46">
        <v>46170.1</v>
      </c>
      <c r="E529" s="32">
        <f>D529</f>
        <v>46170.1</v>
      </c>
      <c r="F529" s="20" t="s">
        <v>9</v>
      </c>
    </row>
    <row r="530" spans="1:6" s="33" customFormat="1" x14ac:dyDescent="0.25">
      <c r="A530" s="20"/>
      <c r="B530" s="30" t="s">
        <v>1061</v>
      </c>
      <c r="C530" s="41" t="s">
        <v>1062</v>
      </c>
      <c r="D530" s="31">
        <v>0</v>
      </c>
      <c r="E530" s="32">
        <f>E531+E532+SUM(E536:E540)</f>
        <v>1028052.49</v>
      </c>
      <c r="F530" s="20" t="s">
        <v>9</v>
      </c>
    </row>
    <row r="531" spans="1:6" s="33" customFormat="1" x14ac:dyDescent="0.25">
      <c r="A531" s="20" t="s">
        <v>130</v>
      </c>
      <c r="B531" s="36" t="s">
        <v>1063</v>
      </c>
      <c r="C531" s="37" t="s">
        <v>1064</v>
      </c>
      <c r="D531" s="46">
        <v>0</v>
      </c>
      <c r="E531" s="32">
        <f>D531</f>
        <v>0</v>
      </c>
      <c r="F531" s="20" t="s">
        <v>9</v>
      </c>
    </row>
    <row r="532" spans="1:6" s="33" customFormat="1" x14ac:dyDescent="0.25">
      <c r="A532" s="20"/>
      <c r="B532" s="36" t="s">
        <v>1065</v>
      </c>
      <c r="C532" s="37" t="s">
        <v>1066</v>
      </c>
      <c r="D532" s="46">
        <v>0</v>
      </c>
      <c r="E532" s="32">
        <f>SUM(E533:E535)</f>
        <v>299598.88</v>
      </c>
      <c r="F532" s="20" t="s">
        <v>9</v>
      </c>
    </row>
    <row r="533" spans="1:6" s="33" customFormat="1" x14ac:dyDescent="0.25">
      <c r="A533" s="20"/>
      <c r="B533" s="30" t="s">
        <v>1067</v>
      </c>
      <c r="C533" s="41" t="s">
        <v>1068</v>
      </c>
      <c r="D533" s="31">
        <v>214986.48</v>
      </c>
      <c r="E533" s="32">
        <f t="shared" ref="E533:E539" si="30">D533</f>
        <v>214986.48</v>
      </c>
      <c r="F533" s="20" t="s">
        <v>9</v>
      </c>
    </row>
    <row r="534" spans="1:6" s="33" customFormat="1" x14ac:dyDescent="0.25">
      <c r="A534" s="20"/>
      <c r="B534" s="30" t="s">
        <v>1069</v>
      </c>
      <c r="C534" s="41" t="s">
        <v>1070</v>
      </c>
      <c r="D534" s="31">
        <v>19715.61</v>
      </c>
      <c r="E534" s="32">
        <f t="shared" si="30"/>
        <v>19715.61</v>
      </c>
      <c r="F534" s="20" t="s">
        <v>9</v>
      </c>
    </row>
    <row r="535" spans="1:6" s="33" customFormat="1" x14ac:dyDescent="0.25">
      <c r="A535" s="20"/>
      <c r="B535" s="30" t="s">
        <v>1071</v>
      </c>
      <c r="C535" s="41" t="s">
        <v>1072</v>
      </c>
      <c r="D535" s="31">
        <v>64896.79</v>
      </c>
      <c r="E535" s="32">
        <f t="shared" si="30"/>
        <v>64896.79</v>
      </c>
      <c r="F535" s="20" t="s">
        <v>9</v>
      </c>
    </row>
    <row r="536" spans="1:6" s="33" customFormat="1" x14ac:dyDescent="0.25">
      <c r="A536" s="20"/>
      <c r="B536" s="36" t="s">
        <v>1073</v>
      </c>
      <c r="C536" s="37" t="s">
        <v>1074</v>
      </c>
      <c r="D536" s="46">
        <v>0</v>
      </c>
      <c r="E536" s="32">
        <f t="shared" si="30"/>
        <v>0</v>
      </c>
      <c r="F536" s="20" t="s">
        <v>9</v>
      </c>
    </row>
    <row r="537" spans="1:6" s="33" customFormat="1" x14ac:dyDescent="0.25">
      <c r="A537" s="20"/>
      <c r="B537" s="36" t="s">
        <v>1075</v>
      </c>
      <c r="C537" s="37" t="s">
        <v>1076</v>
      </c>
      <c r="D537" s="46">
        <v>0</v>
      </c>
      <c r="E537" s="32">
        <f t="shared" si="30"/>
        <v>0</v>
      </c>
      <c r="F537" s="20" t="s">
        <v>9</v>
      </c>
    </row>
    <row r="538" spans="1:6" s="33" customFormat="1" ht="26.25" customHeight="1" x14ac:dyDescent="0.25">
      <c r="A538" s="20"/>
      <c r="B538" s="36" t="s">
        <v>1077</v>
      </c>
      <c r="C538" s="37" t="s">
        <v>1078</v>
      </c>
      <c r="D538" s="46">
        <v>0</v>
      </c>
      <c r="E538" s="32">
        <f t="shared" si="30"/>
        <v>0</v>
      </c>
      <c r="F538" s="20" t="s">
        <v>9</v>
      </c>
    </row>
    <row r="539" spans="1:6" s="33" customFormat="1" x14ac:dyDescent="0.25">
      <c r="A539" s="20"/>
      <c r="B539" s="36" t="s">
        <v>1079</v>
      </c>
      <c r="C539" s="37" t="s">
        <v>1080</v>
      </c>
      <c r="D539" s="46">
        <v>721296.08</v>
      </c>
      <c r="E539" s="32">
        <f t="shared" si="30"/>
        <v>721296.08</v>
      </c>
      <c r="F539" s="20" t="s">
        <v>9</v>
      </c>
    </row>
    <row r="540" spans="1:6" s="33" customFormat="1" x14ac:dyDescent="0.25">
      <c r="A540" s="20"/>
      <c r="B540" s="36" t="s">
        <v>1081</v>
      </c>
      <c r="C540" s="37" t="s">
        <v>1082</v>
      </c>
      <c r="D540" s="46">
        <v>7157.53</v>
      </c>
      <c r="E540" s="32">
        <f>D540</f>
        <v>7157.53</v>
      </c>
      <c r="F540" s="20" t="s">
        <v>9</v>
      </c>
    </row>
    <row r="541" spans="1:6" s="33" customFormat="1" x14ac:dyDescent="0.25">
      <c r="A541" s="20"/>
      <c r="B541" s="30" t="s">
        <v>1083</v>
      </c>
      <c r="C541" s="41" t="s">
        <v>1084</v>
      </c>
      <c r="D541" s="31">
        <v>0</v>
      </c>
      <c r="E541" s="32">
        <f>SUM(E542:E544)</f>
        <v>19273.599999999999</v>
      </c>
      <c r="F541" s="20" t="s">
        <v>9</v>
      </c>
    </row>
    <row r="542" spans="1:6" s="33" customFormat="1" x14ac:dyDescent="0.25">
      <c r="A542" s="39"/>
      <c r="B542" s="49" t="s">
        <v>1085</v>
      </c>
      <c r="C542" s="38" t="s">
        <v>1086</v>
      </c>
      <c r="D542" s="31">
        <v>0</v>
      </c>
      <c r="E542" s="32">
        <f>D542</f>
        <v>0</v>
      </c>
      <c r="F542" s="20"/>
    </row>
    <row r="543" spans="1:6" s="33" customFormat="1" x14ac:dyDescent="0.25">
      <c r="A543" s="20" t="s">
        <v>42</v>
      </c>
      <c r="B543" s="30" t="s">
        <v>1087</v>
      </c>
      <c r="C543" s="41" t="s">
        <v>1088</v>
      </c>
      <c r="D543" s="31">
        <v>19273.599999999999</v>
      </c>
      <c r="E543" s="32">
        <f>D543</f>
        <v>19273.599999999999</v>
      </c>
      <c r="F543" s="20" t="s">
        <v>9</v>
      </c>
    </row>
    <row r="544" spans="1:6" s="33" customFormat="1" x14ac:dyDescent="0.25">
      <c r="A544" s="20"/>
      <c r="B544" s="30" t="s">
        <v>1089</v>
      </c>
      <c r="C544" s="41" t="s">
        <v>1090</v>
      </c>
      <c r="D544" s="31">
        <v>0</v>
      </c>
      <c r="E544" s="32">
        <f>SUM(E545:E551)</f>
        <v>0</v>
      </c>
      <c r="F544" s="20" t="s">
        <v>9</v>
      </c>
    </row>
    <row r="545" spans="1:6" s="33" customFormat="1" x14ac:dyDescent="0.25">
      <c r="A545" s="20" t="s">
        <v>130</v>
      </c>
      <c r="B545" s="36" t="s">
        <v>1091</v>
      </c>
      <c r="C545" s="37" t="s">
        <v>1092</v>
      </c>
      <c r="D545" s="46">
        <v>0</v>
      </c>
      <c r="E545" s="32">
        <f t="shared" ref="E545:E552" si="31">D545</f>
        <v>0</v>
      </c>
      <c r="F545" s="20" t="s">
        <v>9</v>
      </c>
    </row>
    <row r="546" spans="1:6" s="33" customFormat="1" x14ac:dyDescent="0.25">
      <c r="A546" s="20"/>
      <c r="B546" s="36" t="s">
        <v>1093</v>
      </c>
      <c r="C546" s="37" t="s">
        <v>1094</v>
      </c>
      <c r="D546" s="46">
        <v>0</v>
      </c>
      <c r="E546" s="32">
        <f t="shared" si="31"/>
        <v>0</v>
      </c>
      <c r="F546" s="20" t="s">
        <v>9</v>
      </c>
    </row>
    <row r="547" spans="1:6" s="33" customFormat="1" x14ac:dyDescent="0.25">
      <c r="A547" s="20"/>
      <c r="B547" s="36" t="s">
        <v>1095</v>
      </c>
      <c r="C547" s="37" t="s">
        <v>1096</v>
      </c>
      <c r="D547" s="46">
        <v>0</v>
      </c>
      <c r="E547" s="32">
        <f t="shared" si="31"/>
        <v>0</v>
      </c>
      <c r="F547" s="20" t="s">
        <v>9</v>
      </c>
    </row>
    <row r="548" spans="1:6" s="33" customFormat="1" x14ac:dyDescent="0.25">
      <c r="A548" s="20"/>
      <c r="B548" s="36" t="s">
        <v>1097</v>
      </c>
      <c r="C548" s="37" t="s">
        <v>1098</v>
      </c>
      <c r="D548" s="46">
        <v>0</v>
      </c>
      <c r="E548" s="32">
        <f t="shared" si="31"/>
        <v>0</v>
      </c>
      <c r="F548" s="20" t="s">
        <v>9</v>
      </c>
    </row>
    <row r="549" spans="1:6" s="33" customFormat="1" x14ac:dyDescent="0.25">
      <c r="A549" s="20"/>
      <c r="B549" s="36" t="s">
        <v>1099</v>
      </c>
      <c r="C549" s="37" t="s">
        <v>1100</v>
      </c>
      <c r="D549" s="46">
        <v>0</v>
      </c>
      <c r="E549" s="32">
        <f t="shared" si="31"/>
        <v>0</v>
      </c>
      <c r="F549" s="20" t="s">
        <v>9</v>
      </c>
    </row>
    <row r="550" spans="1:6" s="33" customFormat="1" x14ac:dyDescent="0.25">
      <c r="A550" s="20"/>
      <c r="B550" s="36" t="s">
        <v>1101</v>
      </c>
      <c r="C550" s="37" t="s">
        <v>1102</v>
      </c>
      <c r="D550" s="46">
        <v>0</v>
      </c>
      <c r="E550" s="32">
        <f t="shared" si="31"/>
        <v>0</v>
      </c>
      <c r="F550" s="20" t="s">
        <v>9</v>
      </c>
    </row>
    <row r="551" spans="1:6" s="33" customFormat="1" x14ac:dyDescent="0.25">
      <c r="A551" s="20"/>
      <c r="B551" s="36" t="s">
        <v>1103</v>
      </c>
      <c r="C551" s="37" t="s">
        <v>1104</v>
      </c>
      <c r="D551" s="46">
        <v>0</v>
      </c>
      <c r="E551" s="32">
        <f t="shared" si="31"/>
        <v>0</v>
      </c>
      <c r="F551" s="20" t="s">
        <v>9</v>
      </c>
    </row>
    <row r="552" spans="1:6" s="33" customFormat="1" x14ac:dyDescent="0.25">
      <c r="A552" s="20"/>
      <c r="B552" s="30" t="s">
        <v>1105</v>
      </c>
      <c r="C552" s="41" t="s">
        <v>1106</v>
      </c>
      <c r="D552" s="31">
        <v>0</v>
      </c>
      <c r="E552" s="32">
        <f t="shared" si="31"/>
        <v>0</v>
      </c>
      <c r="F552" s="20" t="s">
        <v>9</v>
      </c>
    </row>
    <row r="553" spans="1:6" s="33" customFormat="1" x14ac:dyDescent="0.25">
      <c r="A553" s="20"/>
      <c r="B553" s="21" t="s">
        <v>1107</v>
      </c>
      <c r="C553" s="42" t="s">
        <v>1108</v>
      </c>
      <c r="D553" s="60">
        <v>0</v>
      </c>
      <c r="E553" s="63">
        <f>E495-E521</f>
        <v>391121.72</v>
      </c>
      <c r="F553" s="43" t="s">
        <v>855</v>
      </c>
    </row>
    <row r="554" spans="1:6" s="33" customFormat="1" x14ac:dyDescent="0.25">
      <c r="A554" s="20"/>
      <c r="B554" s="21" t="s">
        <v>1109</v>
      </c>
      <c r="C554" s="42" t="s">
        <v>1110</v>
      </c>
      <c r="D554" s="60">
        <v>0</v>
      </c>
      <c r="E554" s="63">
        <f>E136-E470+E489+E493+E553</f>
        <v>6637744.0099999066</v>
      </c>
      <c r="F554" s="43" t="s">
        <v>855</v>
      </c>
    </row>
    <row r="555" spans="1:6" s="33" customFormat="1" x14ac:dyDescent="0.25">
      <c r="A555" s="20"/>
      <c r="B555" s="21"/>
      <c r="C555" s="42" t="s">
        <v>1111</v>
      </c>
      <c r="D555" s="60">
        <v>0</v>
      </c>
      <c r="E555" s="32">
        <f>D555</f>
        <v>0</v>
      </c>
      <c r="F555" s="20" t="s">
        <v>9</v>
      </c>
    </row>
    <row r="556" spans="1:6" s="33" customFormat="1" x14ac:dyDescent="0.25">
      <c r="A556" s="20"/>
      <c r="B556" s="21" t="s">
        <v>1112</v>
      </c>
      <c r="C556" s="42" t="s">
        <v>1113</v>
      </c>
      <c r="D556" s="60">
        <v>0</v>
      </c>
      <c r="E556" s="23">
        <f>SUM(E557:E560)</f>
        <v>6565260.7100000028</v>
      </c>
      <c r="F556" s="20" t="s">
        <v>9</v>
      </c>
    </row>
    <row r="557" spans="1:6" s="33" customFormat="1" x14ac:dyDescent="0.25">
      <c r="A557" s="50"/>
      <c r="B557" s="26" t="s">
        <v>1114</v>
      </c>
      <c r="C557" s="40" t="s">
        <v>1115</v>
      </c>
      <c r="D557" s="27">
        <v>6148286.1100000022</v>
      </c>
      <c r="E557" s="32">
        <f>D557</f>
        <v>6148286.1100000022</v>
      </c>
      <c r="F557" s="20" t="s">
        <v>9</v>
      </c>
    </row>
    <row r="558" spans="1:6" s="33" customFormat="1" x14ac:dyDescent="0.25">
      <c r="A558" s="50"/>
      <c r="B558" s="26" t="s">
        <v>1116</v>
      </c>
      <c r="C558" s="40" t="s">
        <v>1117</v>
      </c>
      <c r="D558" s="27">
        <v>152404.37</v>
      </c>
      <c r="E558" s="32">
        <f>D558</f>
        <v>152404.37</v>
      </c>
      <c r="F558" s="20" t="s">
        <v>9</v>
      </c>
    </row>
    <row r="559" spans="1:6" s="33" customFormat="1" x14ac:dyDescent="0.25">
      <c r="A559" s="50"/>
      <c r="B559" s="26" t="s">
        <v>1118</v>
      </c>
      <c r="C559" s="40" t="s">
        <v>1119</v>
      </c>
      <c r="D559" s="27">
        <v>223600.7</v>
      </c>
      <c r="E559" s="32">
        <f>D559</f>
        <v>223600.7</v>
      </c>
      <c r="F559" s="20" t="s">
        <v>9</v>
      </c>
    </row>
    <row r="560" spans="1:6" s="33" customFormat="1" x14ac:dyDescent="0.25">
      <c r="A560" s="50"/>
      <c r="B560" s="26" t="s">
        <v>1120</v>
      </c>
      <c r="C560" s="40" t="s">
        <v>1121</v>
      </c>
      <c r="D560" s="27">
        <v>40969.53</v>
      </c>
      <c r="E560" s="32">
        <f>D560</f>
        <v>40969.53</v>
      </c>
      <c r="F560" s="20" t="s">
        <v>9</v>
      </c>
    </row>
    <row r="561" spans="1:7" s="33" customFormat="1" x14ac:dyDescent="0.25">
      <c r="A561" s="20"/>
      <c r="B561" s="21" t="s">
        <v>1122</v>
      </c>
      <c r="C561" s="42" t="s">
        <v>1123</v>
      </c>
      <c r="D561" s="60">
        <v>0</v>
      </c>
      <c r="E561" s="23">
        <f>SUM(E562:E563)</f>
        <v>64518</v>
      </c>
      <c r="F561" s="20" t="s">
        <v>9</v>
      </c>
    </row>
    <row r="562" spans="1:7" s="33" customFormat="1" x14ac:dyDescent="0.25">
      <c r="A562" s="20"/>
      <c r="B562" s="26" t="s">
        <v>1124</v>
      </c>
      <c r="C562" s="40" t="s">
        <v>1125</v>
      </c>
      <c r="D562" s="27">
        <v>64518</v>
      </c>
      <c r="E562" s="32">
        <f>D562</f>
        <v>64518</v>
      </c>
      <c r="F562" s="20" t="s">
        <v>9</v>
      </c>
    </row>
    <row r="563" spans="1:7" s="33" customFormat="1" x14ac:dyDescent="0.25">
      <c r="A563" s="20"/>
      <c r="B563" s="26" t="s">
        <v>1126</v>
      </c>
      <c r="C563" s="40" t="s">
        <v>1127</v>
      </c>
      <c r="D563" s="27">
        <v>0</v>
      </c>
      <c r="E563" s="32">
        <f>D563</f>
        <v>0</v>
      </c>
      <c r="F563" s="20" t="s">
        <v>9</v>
      </c>
    </row>
    <row r="564" spans="1:7" s="33" customFormat="1" x14ac:dyDescent="0.25">
      <c r="A564" s="20"/>
      <c r="B564" s="21" t="s">
        <v>1128</v>
      </c>
      <c r="C564" s="42" t="s">
        <v>1129</v>
      </c>
      <c r="D564" s="60">
        <v>0</v>
      </c>
      <c r="E564" s="32">
        <f>D564</f>
        <v>0</v>
      </c>
      <c r="F564" s="20" t="s">
        <v>9</v>
      </c>
    </row>
    <row r="565" spans="1:7" s="33" customFormat="1" x14ac:dyDescent="0.25">
      <c r="A565" s="20"/>
      <c r="B565" s="21" t="s">
        <v>1130</v>
      </c>
      <c r="C565" s="42" t="s">
        <v>1131</v>
      </c>
      <c r="D565" s="60">
        <v>0</v>
      </c>
      <c r="E565" s="23">
        <f>E556+E561+E564</f>
        <v>6629778.7100000028</v>
      </c>
      <c r="F565" s="20" t="s">
        <v>9</v>
      </c>
    </row>
    <row r="566" spans="1:7" s="33" customFormat="1" ht="15.75" thickBot="1" x14ac:dyDescent="0.3">
      <c r="A566" s="64"/>
      <c r="B566" s="65" t="s">
        <v>1132</v>
      </c>
      <c r="C566" s="66" t="s">
        <v>1133</v>
      </c>
      <c r="D566" s="67">
        <v>0</v>
      </c>
      <c r="E566" s="68">
        <f>E554-E565</f>
        <v>7965.2999999038875</v>
      </c>
      <c r="F566" s="69" t="s">
        <v>855</v>
      </c>
    </row>
    <row r="567" spans="1:7" s="74" customFormat="1" x14ac:dyDescent="0.25">
      <c r="A567" s="13"/>
      <c r="B567" s="70"/>
      <c r="C567" s="71"/>
      <c r="D567" s="72"/>
      <c r="E567" s="73"/>
    </row>
    <row r="568" spans="1:7" s="74" customFormat="1" x14ac:dyDescent="0.25">
      <c r="A568" s="13"/>
      <c r="B568" s="70"/>
      <c r="C568" s="71"/>
      <c r="D568" s="72"/>
      <c r="E568" s="73"/>
      <c r="F568" s="75"/>
    </row>
    <row r="569" spans="1:7" s="74" customFormat="1" x14ac:dyDescent="0.25">
      <c r="A569" s="13"/>
      <c r="B569" s="70"/>
      <c r="C569" s="71"/>
      <c r="D569" s="72"/>
      <c r="E569" s="73"/>
      <c r="F569" s="76"/>
      <c r="G569" s="76"/>
    </row>
    <row r="570" spans="1:7" s="74" customFormat="1" x14ac:dyDescent="0.25">
      <c r="A570" s="13"/>
      <c r="B570" s="70"/>
      <c r="C570" s="71"/>
      <c r="D570" s="72"/>
      <c r="E570" s="73"/>
      <c r="F570" s="76"/>
      <c r="G570" s="75"/>
    </row>
    <row r="571" spans="1:7" s="74" customFormat="1" x14ac:dyDescent="0.25">
      <c r="A571" s="13"/>
      <c r="B571" s="70"/>
      <c r="C571" s="71"/>
      <c r="D571" s="72"/>
      <c r="E571" s="73"/>
      <c r="F571" s="76"/>
      <c r="G571" s="75"/>
    </row>
    <row r="572" spans="1:7" s="74" customFormat="1" x14ac:dyDescent="0.25">
      <c r="A572" s="13"/>
      <c r="B572" s="70"/>
      <c r="C572" s="71"/>
      <c r="D572" s="72"/>
      <c r="E572" s="73"/>
    </row>
    <row r="573" spans="1:7" s="74" customFormat="1" x14ac:dyDescent="0.25">
      <c r="A573" s="13"/>
      <c r="B573" s="70"/>
      <c r="C573" s="71"/>
      <c r="D573" s="72"/>
      <c r="E573" s="73"/>
    </row>
    <row r="574" spans="1:7" s="74" customFormat="1" x14ac:dyDescent="0.25">
      <c r="A574" s="13"/>
      <c r="B574" s="70"/>
      <c r="C574" s="71"/>
      <c r="D574" s="72"/>
      <c r="E574" s="73"/>
    </row>
    <row r="575" spans="1:7" x14ac:dyDescent="0.25">
      <c r="B575" s="70"/>
      <c r="C575" s="71"/>
      <c r="D575" s="72"/>
      <c r="E575" s="73"/>
    </row>
    <row r="576" spans="1:7" x14ac:dyDescent="0.25">
      <c r="B576" s="70"/>
      <c r="C576" s="71"/>
      <c r="D576" s="72"/>
      <c r="E576" s="73"/>
    </row>
    <row r="577" spans="2:5" x14ac:dyDescent="0.25">
      <c r="B577" s="70"/>
      <c r="C577" s="71"/>
      <c r="D577" s="72"/>
      <c r="E577" s="73"/>
    </row>
    <row r="578" spans="2:5" x14ac:dyDescent="0.25">
      <c r="B578" s="70"/>
      <c r="C578" s="71"/>
      <c r="D578" s="72"/>
      <c r="E578" s="73"/>
    </row>
    <row r="579" spans="2:5" x14ac:dyDescent="0.25">
      <c r="B579" s="70"/>
      <c r="C579" s="71"/>
      <c r="D579" s="72"/>
      <c r="E579" s="73"/>
    </row>
    <row r="580" spans="2:5" x14ac:dyDescent="0.25">
      <c r="B580" s="70"/>
      <c r="C580" s="71"/>
      <c r="D580" s="72"/>
      <c r="E580" s="73"/>
    </row>
    <row r="581" spans="2:5" x14ac:dyDescent="0.25">
      <c r="B581" s="70"/>
      <c r="C581" s="71"/>
      <c r="D581" s="72"/>
      <c r="E581" s="73"/>
    </row>
    <row r="582" spans="2:5" x14ac:dyDescent="0.25">
      <c r="B582" s="70"/>
      <c r="C582" s="71"/>
      <c r="D582" s="72"/>
      <c r="E582" s="73"/>
    </row>
    <row r="583" spans="2:5" x14ac:dyDescent="0.25">
      <c r="B583" s="70"/>
      <c r="C583" s="71"/>
      <c r="D583" s="72"/>
      <c r="E583" s="73"/>
    </row>
    <row r="584" spans="2:5" x14ac:dyDescent="0.25">
      <c r="B584" s="70"/>
      <c r="C584" s="71"/>
      <c r="D584" s="72"/>
      <c r="E584" s="73"/>
    </row>
    <row r="585" spans="2:5" x14ac:dyDescent="0.25">
      <c r="B585" s="70"/>
      <c r="C585" s="71"/>
      <c r="D585" s="72"/>
      <c r="E585" s="73"/>
    </row>
    <row r="586" spans="2:5" x14ac:dyDescent="0.25">
      <c r="B586" s="70"/>
      <c r="C586" s="71"/>
      <c r="D586" s="72"/>
      <c r="E586" s="73"/>
    </row>
    <row r="587" spans="2:5" x14ac:dyDescent="0.25">
      <c r="B587" s="70"/>
      <c r="C587" s="71"/>
      <c r="D587" s="72"/>
      <c r="E587" s="73"/>
    </row>
    <row r="588" spans="2:5" x14ac:dyDescent="0.25">
      <c r="B588" s="70"/>
      <c r="C588" s="71"/>
      <c r="D588" s="72"/>
      <c r="E588" s="73"/>
    </row>
    <row r="589" spans="2:5" x14ac:dyDescent="0.25">
      <c r="B589" s="70"/>
      <c r="C589" s="71"/>
      <c r="D589" s="72"/>
      <c r="E589" s="73"/>
    </row>
    <row r="590" spans="2:5" x14ac:dyDescent="0.25">
      <c r="B590" s="70"/>
      <c r="C590" s="71"/>
      <c r="D590" s="72"/>
      <c r="E590" s="73"/>
    </row>
    <row r="591" spans="2:5" x14ac:dyDescent="0.25">
      <c r="B591" s="70"/>
      <c r="C591" s="71"/>
      <c r="D591" s="72"/>
      <c r="E591" s="73"/>
    </row>
    <row r="592" spans="2:5" x14ac:dyDescent="0.25">
      <c r="B592" s="70"/>
      <c r="C592" s="71"/>
      <c r="D592" s="72"/>
      <c r="E592" s="73"/>
    </row>
    <row r="593" spans="2:5" x14ac:dyDescent="0.25">
      <c r="B593" s="70"/>
      <c r="C593" s="71"/>
      <c r="D593" s="72"/>
      <c r="E593" s="73"/>
    </row>
    <row r="594" spans="2:5" x14ac:dyDescent="0.25">
      <c r="B594" s="70"/>
      <c r="C594" s="71"/>
      <c r="D594" s="72"/>
      <c r="E594" s="73"/>
    </row>
    <row r="595" spans="2:5" x14ac:dyDescent="0.25">
      <c r="B595" s="70"/>
      <c r="C595" s="71"/>
      <c r="D595" s="72"/>
      <c r="E595" s="73"/>
    </row>
    <row r="596" spans="2:5" x14ac:dyDescent="0.25">
      <c r="B596" s="70"/>
      <c r="C596" s="71"/>
      <c r="D596" s="72"/>
      <c r="E596" s="73"/>
    </row>
    <row r="597" spans="2:5" x14ac:dyDescent="0.25">
      <c r="B597" s="70"/>
      <c r="C597" s="71"/>
      <c r="D597" s="72"/>
      <c r="E597" s="73"/>
    </row>
    <row r="598" spans="2:5" x14ac:dyDescent="0.25">
      <c r="B598" s="70"/>
      <c r="C598" s="71"/>
      <c r="D598" s="72"/>
      <c r="E598" s="73"/>
    </row>
    <row r="599" spans="2:5" x14ac:dyDescent="0.25">
      <c r="B599" s="70"/>
      <c r="C599" s="71"/>
      <c r="D599" s="72"/>
      <c r="E599" s="73"/>
    </row>
    <row r="600" spans="2:5" x14ac:dyDescent="0.25">
      <c r="B600" s="70"/>
      <c r="C600" s="71"/>
      <c r="D600" s="72"/>
      <c r="E600" s="73"/>
    </row>
    <row r="601" spans="2:5" x14ac:dyDescent="0.25">
      <c r="B601" s="70"/>
      <c r="C601" s="71"/>
      <c r="D601" s="72"/>
      <c r="E601" s="73"/>
    </row>
    <row r="602" spans="2:5" x14ac:dyDescent="0.25">
      <c r="B602" s="70"/>
      <c r="C602" s="71"/>
      <c r="D602" s="72"/>
      <c r="E602" s="73"/>
    </row>
    <row r="603" spans="2:5" x14ac:dyDescent="0.25">
      <c r="B603" s="70"/>
      <c r="C603" s="71"/>
      <c r="D603" s="72"/>
      <c r="E603" s="73"/>
    </row>
    <row r="604" spans="2:5" x14ac:dyDescent="0.25">
      <c r="B604" s="70"/>
      <c r="C604" s="71"/>
      <c r="D604" s="72"/>
      <c r="E604" s="73"/>
    </row>
    <row r="605" spans="2:5" x14ac:dyDescent="0.25">
      <c r="B605" s="70"/>
      <c r="C605" s="71"/>
      <c r="D605" s="72"/>
      <c r="E605" s="73"/>
    </row>
    <row r="606" spans="2:5" x14ac:dyDescent="0.25">
      <c r="B606" s="70"/>
      <c r="C606" s="71"/>
      <c r="D606" s="72"/>
      <c r="E606" s="73"/>
    </row>
    <row r="607" spans="2:5" x14ac:dyDescent="0.25">
      <c r="B607" s="70"/>
      <c r="C607" s="71"/>
      <c r="D607" s="72"/>
      <c r="E607" s="73"/>
    </row>
    <row r="608" spans="2:5" x14ac:dyDescent="0.25">
      <c r="B608" s="70"/>
      <c r="C608" s="71"/>
      <c r="D608" s="72"/>
      <c r="E608" s="73"/>
    </row>
    <row r="609" spans="2:5" x14ac:dyDescent="0.25">
      <c r="B609" s="70"/>
      <c r="C609" s="71"/>
      <c r="D609" s="72"/>
      <c r="E609" s="73"/>
    </row>
    <row r="610" spans="2:5" x14ac:dyDescent="0.25">
      <c r="B610" s="70"/>
      <c r="C610" s="71"/>
      <c r="D610" s="72"/>
      <c r="E610" s="73"/>
    </row>
    <row r="611" spans="2:5" x14ac:dyDescent="0.25">
      <c r="B611" s="70"/>
      <c r="C611" s="71"/>
      <c r="D611" s="72"/>
      <c r="E611" s="73"/>
    </row>
    <row r="612" spans="2:5" x14ac:dyDescent="0.25">
      <c r="B612" s="70"/>
      <c r="C612" s="71"/>
      <c r="D612" s="72"/>
      <c r="E612" s="73"/>
    </row>
    <row r="613" spans="2:5" x14ac:dyDescent="0.25">
      <c r="B613" s="70"/>
      <c r="C613" s="71"/>
      <c r="D613" s="72"/>
      <c r="E613" s="73"/>
    </row>
    <row r="614" spans="2:5" x14ac:dyDescent="0.25">
      <c r="B614" s="70"/>
      <c r="C614" s="71"/>
      <c r="D614" s="72"/>
      <c r="E614" s="73"/>
    </row>
    <row r="615" spans="2:5" x14ac:dyDescent="0.25">
      <c r="B615" s="70"/>
      <c r="C615" s="71"/>
      <c r="D615" s="72"/>
      <c r="E615" s="73"/>
    </row>
    <row r="616" spans="2:5" x14ac:dyDescent="0.25">
      <c r="B616" s="70"/>
      <c r="C616" s="71"/>
      <c r="D616" s="72"/>
      <c r="E616" s="73"/>
    </row>
    <row r="617" spans="2:5" x14ac:dyDescent="0.25">
      <c r="B617" s="70"/>
      <c r="C617" s="71"/>
      <c r="D617" s="72"/>
      <c r="E617" s="73"/>
    </row>
    <row r="618" spans="2:5" x14ac:dyDescent="0.25">
      <c r="B618" s="70"/>
      <c r="C618" s="71"/>
      <c r="D618" s="72"/>
      <c r="E618" s="73"/>
    </row>
    <row r="619" spans="2:5" x14ac:dyDescent="0.25">
      <c r="B619" s="70"/>
      <c r="C619" s="71"/>
      <c r="D619" s="72"/>
      <c r="E619" s="73"/>
    </row>
    <row r="620" spans="2:5" x14ac:dyDescent="0.25">
      <c r="B620" s="70"/>
      <c r="C620" s="71"/>
      <c r="D620" s="72"/>
      <c r="E620" s="73"/>
    </row>
    <row r="621" spans="2:5" x14ac:dyDescent="0.25">
      <c r="B621" s="70"/>
      <c r="C621" s="71"/>
      <c r="D621" s="72"/>
      <c r="E621" s="73"/>
    </row>
    <row r="622" spans="2:5" x14ac:dyDescent="0.25">
      <c r="B622" s="70"/>
      <c r="C622" s="71"/>
      <c r="D622" s="72"/>
      <c r="E622" s="73"/>
    </row>
    <row r="623" spans="2:5" x14ac:dyDescent="0.25">
      <c r="B623" s="70"/>
      <c r="C623" s="71"/>
      <c r="D623" s="72"/>
      <c r="E623" s="73"/>
    </row>
    <row r="624" spans="2:5" x14ac:dyDescent="0.25">
      <c r="B624" s="70"/>
      <c r="E624" s="73"/>
    </row>
    <row r="625" spans="2:5" x14ac:dyDescent="0.25">
      <c r="B625" s="70"/>
      <c r="E625" s="73"/>
    </row>
    <row r="626" spans="2:5" x14ac:dyDescent="0.25">
      <c r="B626" s="70"/>
      <c r="E626" s="73"/>
    </row>
    <row r="627" spans="2:5" x14ac:dyDescent="0.25">
      <c r="B627" s="70"/>
      <c r="E627" s="73"/>
    </row>
    <row r="628" spans="2:5" x14ac:dyDescent="0.25">
      <c r="B628" s="70"/>
      <c r="E628" s="73"/>
    </row>
    <row r="629" spans="2:5" x14ac:dyDescent="0.25">
      <c r="B629" s="70"/>
      <c r="E629" s="73"/>
    </row>
    <row r="630" spans="2:5" x14ac:dyDescent="0.25">
      <c r="B630" s="70"/>
      <c r="E630" s="73"/>
    </row>
    <row r="631" spans="2:5" x14ac:dyDescent="0.25">
      <c r="B631" s="70"/>
      <c r="E631" s="73"/>
    </row>
    <row r="632" spans="2:5" x14ac:dyDescent="0.25">
      <c r="B632" s="70"/>
      <c r="E632" s="73"/>
    </row>
    <row r="633" spans="2:5" x14ac:dyDescent="0.25">
      <c r="B633" s="70"/>
      <c r="E633" s="73"/>
    </row>
    <row r="634" spans="2:5" x14ac:dyDescent="0.25">
      <c r="B634" s="70"/>
      <c r="E634" s="73"/>
    </row>
    <row r="635" spans="2:5" x14ac:dyDescent="0.25">
      <c r="B635" s="70"/>
      <c r="E635" s="73"/>
    </row>
    <row r="636" spans="2:5" x14ac:dyDescent="0.25">
      <c r="B636" s="70"/>
      <c r="E636" s="73"/>
    </row>
    <row r="637" spans="2:5" x14ac:dyDescent="0.25">
      <c r="B637" s="70"/>
      <c r="E637" s="73"/>
    </row>
    <row r="638" spans="2:5" x14ac:dyDescent="0.25">
      <c r="B638" s="70"/>
      <c r="E638" s="73"/>
    </row>
    <row r="639" spans="2:5" x14ac:dyDescent="0.25">
      <c r="B639" s="70"/>
      <c r="E639" s="73"/>
    </row>
    <row r="640" spans="2:5" x14ac:dyDescent="0.25">
      <c r="B640" s="70"/>
      <c r="E640" s="73"/>
    </row>
    <row r="641" spans="2:5" x14ac:dyDescent="0.25">
      <c r="B641" s="70"/>
      <c r="E641" s="73"/>
    </row>
    <row r="642" spans="2:5" x14ac:dyDescent="0.25">
      <c r="B642" s="70"/>
      <c r="E642" s="73"/>
    </row>
    <row r="643" spans="2:5" x14ac:dyDescent="0.25">
      <c r="B643" s="70"/>
      <c r="E643" s="73"/>
    </row>
    <row r="644" spans="2:5" x14ac:dyDescent="0.25">
      <c r="B644" s="70"/>
      <c r="E644" s="73"/>
    </row>
    <row r="645" spans="2:5" x14ac:dyDescent="0.25">
      <c r="B645" s="70"/>
      <c r="E645" s="73"/>
    </row>
    <row r="646" spans="2:5" x14ac:dyDescent="0.25">
      <c r="B646" s="70"/>
      <c r="E646" s="73"/>
    </row>
    <row r="647" spans="2:5" x14ac:dyDescent="0.25">
      <c r="B647" s="70"/>
      <c r="E647" s="73"/>
    </row>
    <row r="648" spans="2:5" x14ac:dyDescent="0.25">
      <c r="B648" s="70"/>
      <c r="E648" s="73"/>
    </row>
    <row r="649" spans="2:5" x14ac:dyDescent="0.25">
      <c r="B649" s="70"/>
      <c r="E649" s="73"/>
    </row>
    <row r="650" spans="2:5" x14ac:dyDescent="0.25">
      <c r="B650" s="70"/>
      <c r="E650" s="73"/>
    </row>
    <row r="651" spans="2:5" x14ac:dyDescent="0.25">
      <c r="B651" s="70"/>
      <c r="E651" s="73"/>
    </row>
    <row r="652" spans="2:5" x14ac:dyDescent="0.25">
      <c r="B652" s="70"/>
      <c r="E652" s="73"/>
    </row>
    <row r="653" spans="2:5" x14ac:dyDescent="0.25">
      <c r="B653" s="70"/>
      <c r="E653" s="73"/>
    </row>
    <row r="654" spans="2:5" x14ac:dyDescent="0.25">
      <c r="B654" s="70"/>
      <c r="E654" s="73"/>
    </row>
    <row r="655" spans="2:5" x14ac:dyDescent="0.25">
      <c r="B655" s="70"/>
      <c r="E655" s="73"/>
    </row>
    <row r="656" spans="2:5" x14ac:dyDescent="0.25">
      <c r="B656" s="70"/>
      <c r="E656" s="73"/>
    </row>
    <row r="657" spans="2:5" x14ac:dyDescent="0.25">
      <c r="B657" s="70"/>
      <c r="E657" s="73"/>
    </row>
    <row r="658" spans="2:5" x14ac:dyDescent="0.25">
      <c r="B658" s="70"/>
      <c r="E658" s="73"/>
    </row>
    <row r="659" spans="2:5" x14ac:dyDescent="0.25">
      <c r="B659" s="70"/>
      <c r="E659" s="73"/>
    </row>
    <row r="660" spans="2:5" x14ac:dyDescent="0.25">
      <c r="B660" s="70"/>
      <c r="E660" s="73"/>
    </row>
    <row r="661" spans="2:5" x14ac:dyDescent="0.25">
      <c r="B661" s="70"/>
      <c r="E661" s="73"/>
    </row>
    <row r="662" spans="2:5" x14ac:dyDescent="0.25">
      <c r="B662" s="70"/>
      <c r="E662" s="73"/>
    </row>
    <row r="663" spans="2:5" x14ac:dyDescent="0.25">
      <c r="B663" s="70"/>
      <c r="E663" s="73"/>
    </row>
    <row r="664" spans="2:5" x14ac:dyDescent="0.25">
      <c r="B664" s="70"/>
      <c r="E664" s="73"/>
    </row>
    <row r="665" spans="2:5" x14ac:dyDescent="0.25">
      <c r="B665" s="70"/>
      <c r="E665" s="73"/>
    </row>
    <row r="666" spans="2:5" x14ac:dyDescent="0.25">
      <c r="B666" s="70"/>
      <c r="E666" s="73"/>
    </row>
    <row r="667" spans="2:5" x14ac:dyDescent="0.25">
      <c r="B667" s="70"/>
      <c r="E667" s="73"/>
    </row>
    <row r="668" spans="2:5" x14ac:dyDescent="0.25">
      <c r="B668" s="70"/>
      <c r="E668" s="73"/>
    </row>
    <row r="669" spans="2:5" x14ac:dyDescent="0.25">
      <c r="B669" s="70"/>
      <c r="E669" s="73"/>
    </row>
    <row r="670" spans="2:5" x14ac:dyDescent="0.25">
      <c r="B670" s="70"/>
      <c r="E670" s="73"/>
    </row>
    <row r="671" spans="2:5" x14ac:dyDescent="0.25">
      <c r="E671" s="73"/>
    </row>
    <row r="672" spans="2:5" x14ac:dyDescent="0.25">
      <c r="E672" s="73"/>
    </row>
    <row r="673" spans="5:5" x14ac:dyDescent="0.25">
      <c r="E673" s="73"/>
    </row>
    <row r="674" spans="5:5" x14ac:dyDescent="0.25">
      <c r="E674" s="73"/>
    </row>
    <row r="675" spans="5:5" x14ac:dyDescent="0.25">
      <c r="E675" s="73"/>
    </row>
    <row r="676" spans="5:5" x14ac:dyDescent="0.25">
      <c r="E676" s="73"/>
    </row>
    <row r="677" spans="5:5" x14ac:dyDescent="0.25">
      <c r="E677" s="73"/>
    </row>
    <row r="678" spans="5:5" x14ac:dyDescent="0.25">
      <c r="E678" s="73"/>
    </row>
    <row r="679" spans="5:5" x14ac:dyDescent="0.25">
      <c r="E679" s="73"/>
    </row>
    <row r="680" spans="5:5" x14ac:dyDescent="0.25">
      <c r="E680" s="73"/>
    </row>
    <row r="681" spans="5:5" x14ac:dyDescent="0.25">
      <c r="E681" s="73"/>
    </row>
    <row r="682" spans="5:5" x14ac:dyDescent="0.25">
      <c r="E682" s="73"/>
    </row>
    <row r="683" spans="5:5" x14ac:dyDescent="0.25">
      <c r="E683" s="73"/>
    </row>
    <row r="684" spans="5:5" x14ac:dyDescent="0.25">
      <c r="E684" s="73"/>
    </row>
    <row r="685" spans="5:5" x14ac:dyDescent="0.25">
      <c r="E685" s="73"/>
    </row>
    <row r="686" spans="5:5" x14ac:dyDescent="0.25">
      <c r="E686" s="73"/>
    </row>
    <row r="687" spans="5:5" x14ac:dyDescent="0.25">
      <c r="E687" s="73"/>
    </row>
    <row r="688" spans="5:5" x14ac:dyDescent="0.25">
      <c r="E688" s="73"/>
    </row>
    <row r="689" spans="5:5" x14ac:dyDescent="0.25">
      <c r="E689" s="73"/>
    </row>
    <row r="690" spans="5:5" x14ac:dyDescent="0.25">
      <c r="E690" s="73"/>
    </row>
    <row r="691" spans="5:5" x14ac:dyDescent="0.25">
      <c r="E691" s="73"/>
    </row>
    <row r="692" spans="5:5" x14ac:dyDescent="0.25">
      <c r="E692" s="73"/>
    </row>
    <row r="693" spans="5:5" x14ac:dyDescent="0.25">
      <c r="E693" s="73"/>
    </row>
    <row r="694" spans="5:5" x14ac:dyDescent="0.25">
      <c r="E694" s="73"/>
    </row>
    <row r="695" spans="5:5" x14ac:dyDescent="0.25">
      <c r="E695" s="73"/>
    </row>
    <row r="696" spans="5:5" x14ac:dyDescent="0.25">
      <c r="E696" s="73"/>
    </row>
    <row r="697" spans="5:5" x14ac:dyDescent="0.25">
      <c r="E697" s="73"/>
    </row>
    <row r="698" spans="5:5" x14ac:dyDescent="0.25">
      <c r="E698" s="73"/>
    </row>
    <row r="699" spans="5:5" x14ac:dyDescent="0.25">
      <c r="E699" s="73"/>
    </row>
    <row r="700" spans="5:5" x14ac:dyDescent="0.25">
      <c r="E700" s="73"/>
    </row>
    <row r="701" spans="5:5" x14ac:dyDescent="0.25">
      <c r="E701" s="73"/>
    </row>
    <row r="702" spans="5:5" x14ac:dyDescent="0.25">
      <c r="E702" s="73"/>
    </row>
    <row r="703" spans="5:5" x14ac:dyDescent="0.25">
      <c r="E703" s="73"/>
    </row>
    <row r="704" spans="5:5" x14ac:dyDescent="0.25">
      <c r="E704" s="73"/>
    </row>
    <row r="705" spans="5:5" x14ac:dyDescent="0.25">
      <c r="E705" s="73"/>
    </row>
    <row r="706" spans="5:5" x14ac:dyDescent="0.25">
      <c r="E706" s="73"/>
    </row>
    <row r="707" spans="5:5" x14ac:dyDescent="0.25">
      <c r="E707" s="73"/>
    </row>
    <row r="708" spans="5:5" x14ac:dyDescent="0.25">
      <c r="E708" s="73"/>
    </row>
    <row r="709" spans="5:5" x14ac:dyDescent="0.25">
      <c r="E709" s="73"/>
    </row>
    <row r="710" spans="5:5" x14ac:dyDescent="0.25">
      <c r="E710" s="73"/>
    </row>
    <row r="711" spans="5:5" x14ac:dyDescent="0.25">
      <c r="E711" s="73"/>
    </row>
    <row r="712" spans="5:5" x14ac:dyDescent="0.25">
      <c r="E712" s="73"/>
    </row>
    <row r="713" spans="5:5" x14ac:dyDescent="0.25">
      <c r="E713" s="73"/>
    </row>
    <row r="714" spans="5:5" x14ac:dyDescent="0.25">
      <c r="E714" s="73"/>
    </row>
    <row r="715" spans="5:5" x14ac:dyDescent="0.25">
      <c r="E715" s="73"/>
    </row>
    <row r="716" spans="5:5" x14ac:dyDescent="0.25">
      <c r="E716" s="73"/>
    </row>
    <row r="717" spans="5:5" x14ac:dyDescent="0.25">
      <c r="E717" s="73"/>
    </row>
    <row r="718" spans="5:5" x14ac:dyDescent="0.25">
      <c r="E718" s="73"/>
    </row>
    <row r="719" spans="5:5" x14ac:dyDescent="0.25">
      <c r="E719" s="73"/>
    </row>
    <row r="720" spans="5:5" x14ac:dyDescent="0.25">
      <c r="E720" s="73"/>
    </row>
    <row r="721" spans="5:5" x14ac:dyDescent="0.25">
      <c r="E721" s="73"/>
    </row>
    <row r="722" spans="5:5" x14ac:dyDescent="0.25">
      <c r="E722" s="73"/>
    </row>
    <row r="723" spans="5:5" x14ac:dyDescent="0.25">
      <c r="E723" s="73"/>
    </row>
    <row r="724" spans="5:5" x14ac:dyDescent="0.25">
      <c r="E724" s="73"/>
    </row>
    <row r="725" spans="5:5" x14ac:dyDescent="0.25">
      <c r="E725" s="73"/>
    </row>
    <row r="726" spans="5:5" x14ac:dyDescent="0.25">
      <c r="E726" s="73"/>
    </row>
    <row r="727" spans="5:5" x14ac:dyDescent="0.25">
      <c r="E727" s="73"/>
    </row>
    <row r="728" spans="5:5" x14ac:dyDescent="0.25">
      <c r="E728" s="73"/>
    </row>
    <row r="729" spans="5:5" x14ac:dyDescent="0.25">
      <c r="E729" s="73"/>
    </row>
    <row r="730" spans="5:5" x14ac:dyDescent="0.25">
      <c r="E730" s="73"/>
    </row>
    <row r="731" spans="5:5" x14ac:dyDescent="0.25">
      <c r="E731" s="73"/>
    </row>
    <row r="732" spans="5:5" x14ac:dyDescent="0.25">
      <c r="E732" s="73"/>
    </row>
    <row r="733" spans="5:5" x14ac:dyDescent="0.25">
      <c r="E733" s="73"/>
    </row>
    <row r="734" spans="5:5" x14ac:dyDescent="0.25">
      <c r="E734" s="73"/>
    </row>
    <row r="735" spans="5:5" x14ac:dyDescent="0.25">
      <c r="E735" s="73"/>
    </row>
    <row r="736" spans="5:5" x14ac:dyDescent="0.25">
      <c r="E736" s="73"/>
    </row>
    <row r="737" spans="5:5" x14ac:dyDescent="0.25">
      <c r="E737" s="73"/>
    </row>
    <row r="738" spans="5:5" x14ac:dyDescent="0.25">
      <c r="E738" s="73"/>
    </row>
    <row r="739" spans="5:5" x14ac:dyDescent="0.25">
      <c r="E739" s="73"/>
    </row>
    <row r="740" spans="5:5" x14ac:dyDescent="0.25">
      <c r="E740" s="73"/>
    </row>
    <row r="741" spans="5:5" x14ac:dyDescent="0.25">
      <c r="E741" s="73"/>
    </row>
    <row r="742" spans="5:5" x14ac:dyDescent="0.25">
      <c r="E742" s="73"/>
    </row>
    <row r="743" spans="5:5" x14ac:dyDescent="0.25">
      <c r="E743" s="73"/>
    </row>
    <row r="744" spans="5:5" x14ac:dyDescent="0.25">
      <c r="E744" s="73"/>
    </row>
    <row r="745" spans="5:5" x14ac:dyDescent="0.25">
      <c r="E745" s="73"/>
    </row>
    <row r="746" spans="5:5" x14ac:dyDescent="0.25">
      <c r="E746" s="73"/>
    </row>
    <row r="747" spans="5:5" x14ac:dyDescent="0.25">
      <c r="E747" s="73"/>
    </row>
    <row r="748" spans="5:5" x14ac:dyDescent="0.25">
      <c r="E748" s="73"/>
    </row>
    <row r="749" spans="5:5" x14ac:dyDescent="0.25">
      <c r="E749" s="73"/>
    </row>
    <row r="750" spans="5:5" x14ac:dyDescent="0.25">
      <c r="E750" s="73"/>
    </row>
    <row r="751" spans="5:5" x14ac:dyDescent="0.25">
      <c r="E751" s="73"/>
    </row>
    <row r="752" spans="5:5" x14ac:dyDescent="0.25">
      <c r="E752" s="73"/>
    </row>
    <row r="753" spans="5:5" x14ac:dyDescent="0.25">
      <c r="E753" s="73"/>
    </row>
    <row r="754" spans="5:5" x14ac:dyDescent="0.25">
      <c r="E754" s="73"/>
    </row>
    <row r="755" spans="5:5" x14ac:dyDescent="0.25">
      <c r="E755" s="73"/>
    </row>
    <row r="756" spans="5:5" x14ac:dyDescent="0.25">
      <c r="E756" s="73"/>
    </row>
    <row r="757" spans="5:5" x14ac:dyDescent="0.25">
      <c r="E757" s="73"/>
    </row>
    <row r="758" spans="5:5" x14ac:dyDescent="0.25">
      <c r="E758" s="73"/>
    </row>
    <row r="759" spans="5:5" x14ac:dyDescent="0.25">
      <c r="E759" s="73"/>
    </row>
    <row r="760" spans="5:5" x14ac:dyDescent="0.25">
      <c r="E760" s="73"/>
    </row>
    <row r="761" spans="5:5" x14ac:dyDescent="0.25">
      <c r="E761" s="73"/>
    </row>
    <row r="762" spans="5:5" x14ac:dyDescent="0.25">
      <c r="E762" s="73"/>
    </row>
    <row r="763" spans="5:5" x14ac:dyDescent="0.25">
      <c r="E763" s="73"/>
    </row>
    <row r="764" spans="5:5" x14ac:dyDescent="0.25">
      <c r="E764" s="73"/>
    </row>
    <row r="765" spans="5:5" x14ac:dyDescent="0.25">
      <c r="E765" s="73"/>
    </row>
    <row r="766" spans="5:5" x14ac:dyDescent="0.25">
      <c r="E766" s="73"/>
    </row>
    <row r="767" spans="5:5" x14ac:dyDescent="0.25">
      <c r="E767" s="73"/>
    </row>
    <row r="768" spans="5:5" x14ac:dyDescent="0.25">
      <c r="E768" s="73"/>
    </row>
    <row r="769" spans="5:5" x14ac:dyDescent="0.25">
      <c r="E769" s="73"/>
    </row>
    <row r="770" spans="5:5" x14ac:dyDescent="0.25">
      <c r="E770" s="73"/>
    </row>
    <row r="771" spans="5:5" x14ac:dyDescent="0.25">
      <c r="E771" s="73"/>
    </row>
    <row r="772" spans="5:5" x14ac:dyDescent="0.25">
      <c r="E772" s="73"/>
    </row>
    <row r="773" spans="5:5" x14ac:dyDescent="0.25">
      <c r="E773" s="73"/>
    </row>
    <row r="774" spans="5:5" x14ac:dyDescent="0.25">
      <c r="E774" s="73"/>
    </row>
    <row r="775" spans="5:5" x14ac:dyDescent="0.25">
      <c r="E775" s="73"/>
    </row>
    <row r="776" spans="5:5" x14ac:dyDescent="0.25">
      <c r="E776" s="73"/>
    </row>
    <row r="777" spans="5:5" x14ac:dyDescent="0.25">
      <c r="E777" s="73"/>
    </row>
    <row r="778" spans="5:5" x14ac:dyDescent="0.25">
      <c r="E778" s="73"/>
    </row>
    <row r="779" spans="5:5" x14ac:dyDescent="0.25">
      <c r="E779" s="73"/>
    </row>
    <row r="780" spans="5:5" x14ac:dyDescent="0.25">
      <c r="E780" s="73"/>
    </row>
    <row r="781" spans="5:5" x14ac:dyDescent="0.25">
      <c r="E781" s="73"/>
    </row>
    <row r="782" spans="5:5" x14ac:dyDescent="0.25">
      <c r="E782" s="73"/>
    </row>
    <row r="783" spans="5:5" x14ac:dyDescent="0.25">
      <c r="E783" s="73"/>
    </row>
    <row r="784" spans="5:5" x14ac:dyDescent="0.25">
      <c r="E784" s="73"/>
    </row>
    <row r="785" spans="5:5" x14ac:dyDescent="0.25">
      <c r="E785" s="73"/>
    </row>
    <row r="786" spans="5:5" x14ac:dyDescent="0.25">
      <c r="E786" s="73"/>
    </row>
    <row r="787" spans="5:5" x14ac:dyDescent="0.25">
      <c r="E787" s="73"/>
    </row>
    <row r="788" spans="5:5" x14ac:dyDescent="0.25">
      <c r="E788" s="73"/>
    </row>
    <row r="789" spans="5:5" x14ac:dyDescent="0.25">
      <c r="E789" s="73"/>
    </row>
    <row r="790" spans="5:5" x14ac:dyDescent="0.25">
      <c r="E790" s="73"/>
    </row>
    <row r="791" spans="5:5" x14ac:dyDescent="0.25">
      <c r="E791" s="73"/>
    </row>
    <row r="792" spans="5:5" x14ac:dyDescent="0.25">
      <c r="E792" s="73"/>
    </row>
    <row r="793" spans="5:5" x14ac:dyDescent="0.25">
      <c r="E793" s="73"/>
    </row>
    <row r="794" spans="5:5" x14ac:dyDescent="0.25">
      <c r="E794" s="73"/>
    </row>
    <row r="795" spans="5:5" x14ac:dyDescent="0.25">
      <c r="E795" s="73"/>
    </row>
    <row r="796" spans="5:5" x14ac:dyDescent="0.25">
      <c r="E796" s="73"/>
    </row>
    <row r="797" spans="5:5" x14ac:dyDescent="0.25">
      <c r="E797" s="73"/>
    </row>
    <row r="798" spans="5:5" x14ac:dyDescent="0.25">
      <c r="E798" s="73"/>
    </row>
    <row r="799" spans="5:5" x14ac:dyDescent="0.25">
      <c r="E799" s="73"/>
    </row>
    <row r="800" spans="5:5" x14ac:dyDescent="0.25">
      <c r="E800" s="73"/>
    </row>
    <row r="801" spans="5:5" x14ac:dyDescent="0.25">
      <c r="E801" s="73"/>
    </row>
    <row r="802" spans="5:5" x14ac:dyDescent="0.25">
      <c r="E802" s="73"/>
    </row>
    <row r="803" spans="5:5" x14ac:dyDescent="0.25">
      <c r="E803" s="73"/>
    </row>
    <row r="804" spans="5:5" x14ac:dyDescent="0.25">
      <c r="E804" s="73"/>
    </row>
    <row r="805" spans="5:5" x14ac:dyDescent="0.25">
      <c r="E805" s="73"/>
    </row>
    <row r="806" spans="5:5" x14ac:dyDescent="0.25">
      <c r="E806" s="73"/>
    </row>
    <row r="807" spans="5:5" x14ac:dyDescent="0.25">
      <c r="E807" s="73"/>
    </row>
    <row r="808" spans="5:5" x14ac:dyDescent="0.25">
      <c r="E808" s="73"/>
    </row>
    <row r="809" spans="5:5" x14ac:dyDescent="0.25">
      <c r="E809" s="73"/>
    </row>
    <row r="810" spans="5:5" x14ac:dyDescent="0.25">
      <c r="E810" s="73"/>
    </row>
    <row r="811" spans="5:5" x14ac:dyDescent="0.25">
      <c r="E811" s="73"/>
    </row>
    <row r="812" spans="5:5" x14ac:dyDescent="0.25">
      <c r="E812" s="73"/>
    </row>
    <row r="813" spans="5:5" x14ac:dyDescent="0.25">
      <c r="E813" s="73"/>
    </row>
    <row r="814" spans="5:5" x14ac:dyDescent="0.25">
      <c r="E814" s="73"/>
    </row>
    <row r="815" spans="5:5" x14ac:dyDescent="0.25">
      <c r="E815" s="73"/>
    </row>
    <row r="816" spans="5:5" x14ac:dyDescent="0.25">
      <c r="E816" s="73"/>
    </row>
    <row r="817" spans="5:5" x14ac:dyDescent="0.25">
      <c r="E817" s="73"/>
    </row>
    <row r="818" spans="5:5" x14ac:dyDescent="0.25">
      <c r="E818" s="73"/>
    </row>
    <row r="819" spans="5:5" x14ac:dyDescent="0.25">
      <c r="E819" s="73"/>
    </row>
    <row r="820" spans="5:5" x14ac:dyDescent="0.25">
      <c r="E820" s="73"/>
    </row>
    <row r="821" spans="5:5" x14ac:dyDescent="0.25">
      <c r="E821" s="73"/>
    </row>
    <row r="822" spans="5:5" x14ac:dyDescent="0.25">
      <c r="E822" s="73"/>
    </row>
    <row r="823" spans="5:5" x14ac:dyDescent="0.25">
      <c r="E823" s="73"/>
    </row>
    <row r="824" spans="5:5" x14ac:dyDescent="0.25">
      <c r="E824" s="73"/>
    </row>
    <row r="825" spans="5:5" x14ac:dyDescent="0.25">
      <c r="E825" s="73"/>
    </row>
    <row r="826" spans="5:5" x14ac:dyDescent="0.25">
      <c r="E826" s="73"/>
    </row>
    <row r="827" spans="5:5" x14ac:dyDescent="0.25">
      <c r="E827" s="73"/>
    </row>
    <row r="828" spans="5:5" x14ac:dyDescent="0.25">
      <c r="E828" s="73"/>
    </row>
    <row r="829" spans="5:5" x14ac:dyDescent="0.25">
      <c r="E829" s="73"/>
    </row>
    <row r="830" spans="5:5" x14ac:dyDescent="0.25">
      <c r="E830" s="73"/>
    </row>
    <row r="831" spans="5:5" x14ac:dyDescent="0.25">
      <c r="E831" s="73"/>
    </row>
    <row r="832" spans="5:5" x14ac:dyDescent="0.25">
      <c r="E832" s="73"/>
    </row>
    <row r="833" spans="5:5" x14ac:dyDescent="0.25">
      <c r="E833" s="73"/>
    </row>
    <row r="834" spans="5:5" x14ac:dyDescent="0.25">
      <c r="E834" s="73"/>
    </row>
    <row r="835" spans="5:5" x14ac:dyDescent="0.25">
      <c r="E835" s="73"/>
    </row>
    <row r="836" spans="5:5" x14ac:dyDescent="0.25">
      <c r="E836" s="73"/>
    </row>
    <row r="837" spans="5:5" x14ac:dyDescent="0.25">
      <c r="E837" s="73"/>
    </row>
    <row r="838" spans="5:5" x14ac:dyDescent="0.25">
      <c r="E838" s="73"/>
    </row>
    <row r="839" spans="5:5" x14ac:dyDescent="0.25">
      <c r="E839" s="73"/>
    </row>
    <row r="840" spans="5:5" x14ac:dyDescent="0.25">
      <c r="E840" s="73"/>
    </row>
    <row r="841" spans="5:5" x14ac:dyDescent="0.25">
      <c r="E841" s="73"/>
    </row>
    <row r="842" spans="5:5" x14ac:dyDescent="0.25">
      <c r="E842" s="73"/>
    </row>
    <row r="843" spans="5:5" x14ac:dyDescent="0.25">
      <c r="E843" s="73"/>
    </row>
    <row r="844" spans="5:5" x14ac:dyDescent="0.25">
      <c r="E844" s="73"/>
    </row>
    <row r="845" spans="5:5" x14ac:dyDescent="0.25">
      <c r="E845" s="73"/>
    </row>
    <row r="846" spans="5:5" x14ac:dyDescent="0.25">
      <c r="E846" s="73"/>
    </row>
    <row r="847" spans="5:5" x14ac:dyDescent="0.25">
      <c r="E847" s="73"/>
    </row>
    <row r="848" spans="5:5" x14ac:dyDescent="0.25">
      <c r="E848" s="73"/>
    </row>
    <row r="849" spans="5:5" x14ac:dyDescent="0.25">
      <c r="E849" s="73"/>
    </row>
    <row r="850" spans="5:5" x14ac:dyDescent="0.25">
      <c r="E850" s="73"/>
    </row>
    <row r="851" spans="5:5" x14ac:dyDescent="0.25">
      <c r="E851" s="73"/>
    </row>
    <row r="852" spans="5:5" x14ac:dyDescent="0.25">
      <c r="E852" s="73"/>
    </row>
    <row r="853" spans="5:5" x14ac:dyDescent="0.25">
      <c r="E853" s="73"/>
    </row>
    <row r="854" spans="5:5" x14ac:dyDescent="0.25">
      <c r="E854" s="73"/>
    </row>
    <row r="855" spans="5:5" x14ac:dyDescent="0.25">
      <c r="E855" s="73"/>
    </row>
    <row r="856" spans="5:5" x14ac:dyDescent="0.25">
      <c r="E856" s="73"/>
    </row>
    <row r="857" spans="5:5" x14ac:dyDescent="0.25">
      <c r="E857" s="73"/>
    </row>
    <row r="858" spans="5:5" x14ac:dyDescent="0.25">
      <c r="E858" s="73"/>
    </row>
    <row r="859" spans="5:5" x14ac:dyDescent="0.25">
      <c r="E859" s="73"/>
    </row>
    <row r="860" spans="5:5" x14ac:dyDescent="0.25">
      <c r="E860" s="73"/>
    </row>
    <row r="861" spans="5:5" x14ac:dyDescent="0.25">
      <c r="E861" s="73"/>
    </row>
    <row r="862" spans="5:5" x14ac:dyDescent="0.25">
      <c r="E862" s="73"/>
    </row>
    <row r="863" spans="5:5" x14ac:dyDescent="0.25">
      <c r="E863" s="73"/>
    </row>
    <row r="864" spans="5:5" x14ac:dyDescent="0.25">
      <c r="E864" s="73"/>
    </row>
    <row r="865" spans="5:5" x14ac:dyDescent="0.25">
      <c r="E865" s="73"/>
    </row>
    <row r="866" spans="5:5" x14ac:dyDescent="0.25">
      <c r="E866" s="73"/>
    </row>
    <row r="867" spans="5:5" x14ac:dyDescent="0.25">
      <c r="E867" s="73"/>
    </row>
    <row r="868" spans="5:5" x14ac:dyDescent="0.25">
      <c r="E868" s="73"/>
    </row>
    <row r="869" spans="5:5" x14ac:dyDescent="0.25">
      <c r="E869" s="73"/>
    </row>
    <row r="870" spans="5:5" x14ac:dyDescent="0.25">
      <c r="E870" s="73"/>
    </row>
    <row r="871" spans="5:5" x14ac:dyDescent="0.25">
      <c r="E871" s="73"/>
    </row>
    <row r="872" spans="5:5" x14ac:dyDescent="0.25">
      <c r="E872" s="73"/>
    </row>
    <row r="873" spans="5:5" x14ac:dyDescent="0.25">
      <c r="E873" s="73"/>
    </row>
    <row r="874" spans="5:5" x14ac:dyDescent="0.25">
      <c r="E874" s="73"/>
    </row>
    <row r="875" spans="5:5" x14ac:dyDescent="0.25">
      <c r="E875" s="73"/>
    </row>
    <row r="876" spans="5:5" x14ac:dyDescent="0.25">
      <c r="E876" s="73"/>
    </row>
    <row r="877" spans="5:5" x14ac:dyDescent="0.25">
      <c r="E877" s="73"/>
    </row>
    <row r="878" spans="5:5" x14ac:dyDescent="0.25">
      <c r="E878" s="73"/>
    </row>
    <row r="879" spans="5:5" x14ac:dyDescent="0.25">
      <c r="E879" s="73"/>
    </row>
    <row r="880" spans="5:5" x14ac:dyDescent="0.25">
      <c r="E880" s="73"/>
    </row>
    <row r="881" spans="5:5" x14ac:dyDescent="0.25">
      <c r="E881" s="73"/>
    </row>
    <row r="882" spans="5:5" x14ac:dyDescent="0.25">
      <c r="E882" s="73"/>
    </row>
    <row r="883" spans="5:5" x14ac:dyDescent="0.25">
      <c r="E883" s="73"/>
    </row>
    <row r="884" spans="5:5" x14ac:dyDescent="0.25">
      <c r="E884" s="73"/>
    </row>
    <row r="885" spans="5:5" x14ac:dyDescent="0.25">
      <c r="E885" s="73"/>
    </row>
    <row r="886" spans="5:5" x14ac:dyDescent="0.25">
      <c r="E886" s="73"/>
    </row>
    <row r="887" spans="5:5" x14ac:dyDescent="0.25">
      <c r="E887" s="73"/>
    </row>
    <row r="888" spans="5:5" x14ac:dyDescent="0.25">
      <c r="E888" s="73"/>
    </row>
    <row r="889" spans="5:5" x14ac:dyDescent="0.25">
      <c r="E889" s="73"/>
    </row>
    <row r="890" spans="5:5" x14ac:dyDescent="0.25">
      <c r="E890" s="73"/>
    </row>
    <row r="891" spans="5:5" x14ac:dyDescent="0.25">
      <c r="E891" s="73"/>
    </row>
    <row r="892" spans="5:5" x14ac:dyDescent="0.25">
      <c r="E892" s="73"/>
    </row>
    <row r="893" spans="5:5" x14ac:dyDescent="0.25">
      <c r="E893" s="73"/>
    </row>
    <row r="894" spans="5:5" x14ac:dyDescent="0.25">
      <c r="E894" s="73"/>
    </row>
    <row r="895" spans="5:5" x14ac:dyDescent="0.25">
      <c r="E895" s="73"/>
    </row>
    <row r="896" spans="5:5" x14ac:dyDescent="0.25">
      <c r="E896" s="73"/>
    </row>
    <row r="897" spans="5:5" x14ac:dyDescent="0.25">
      <c r="E897" s="73"/>
    </row>
    <row r="898" spans="5:5" x14ac:dyDescent="0.25">
      <c r="E898" s="73"/>
    </row>
    <row r="899" spans="5:5" x14ac:dyDescent="0.25">
      <c r="E899" s="73"/>
    </row>
    <row r="900" spans="5:5" x14ac:dyDescent="0.25">
      <c r="E900" s="73"/>
    </row>
    <row r="901" spans="5:5" x14ac:dyDescent="0.25">
      <c r="E901" s="73"/>
    </row>
    <row r="902" spans="5:5" x14ac:dyDescent="0.25">
      <c r="E902" s="73"/>
    </row>
    <row r="903" spans="5:5" x14ac:dyDescent="0.25">
      <c r="E903" s="73"/>
    </row>
    <row r="1055" spans="1:5" s="74" customFormat="1" x14ac:dyDescent="0.25">
      <c r="A1055" s="13"/>
      <c r="B1055" s="13"/>
      <c r="C1055" s="13"/>
      <c r="D1055" s="77"/>
      <c r="E1055" s="78"/>
    </row>
    <row r="1056" spans="1:5" s="74" customFormat="1" x14ac:dyDescent="0.25">
      <c r="A1056" s="13"/>
      <c r="B1056" s="13"/>
      <c r="C1056" s="13"/>
      <c r="D1056" s="77"/>
      <c r="E1056" s="78"/>
    </row>
    <row r="1057" spans="1:5" s="74" customFormat="1" x14ac:dyDescent="0.25">
      <c r="A1057" s="13"/>
      <c r="B1057" s="13"/>
      <c r="C1057" s="13"/>
      <c r="D1057" s="77"/>
      <c r="E1057" s="78"/>
    </row>
    <row r="1058" spans="1:5" s="74" customFormat="1" x14ac:dyDescent="0.25">
      <c r="A1058" s="13"/>
      <c r="B1058" s="13"/>
      <c r="C1058" s="13"/>
      <c r="D1058" s="77"/>
      <c r="E1058" s="78"/>
    </row>
    <row r="1059" spans="1:5" s="74" customFormat="1" x14ac:dyDescent="0.25">
      <c r="A1059" s="13"/>
      <c r="B1059" s="13"/>
      <c r="C1059" s="13"/>
      <c r="D1059" s="77"/>
      <c r="E1059" s="78"/>
    </row>
    <row r="1060" spans="1:5" s="74" customFormat="1" x14ac:dyDescent="0.25">
      <c r="A1060" s="13"/>
      <c r="B1060" s="13"/>
      <c r="C1060" s="13"/>
      <c r="D1060" s="77"/>
      <c r="E1060" s="78"/>
    </row>
    <row r="1061" spans="1:5" s="74" customFormat="1" x14ac:dyDescent="0.25">
      <c r="A1061" s="13"/>
      <c r="B1061" s="13"/>
      <c r="C1061" s="13"/>
      <c r="D1061" s="77"/>
      <c r="E1061" s="78"/>
    </row>
  </sheetData>
  <printOptions horizontalCentered="1"/>
  <pageMargins left="0.59055118110236227" right="0.59055118110236227" top="0.59055118110236227" bottom="0.59055118110236227" header="0.19685039370078741" footer="0.19685039370078741"/>
  <pageSetup paperSize="9" scale="62" fitToHeight="0" orientation="portrait" horizontalDpi="4294967294" verticalDpi="4294967294" r:id="rId1"/>
  <headerFooter alignWithMargins="0">
    <oddFooter>&amp;C&amp;"Tahoma,Normale Italic"&amp;10&amp;P / &amp;N</oddFooter>
  </headerFooter>
  <rowBreaks count="8" manualBreakCount="8">
    <brk id="98" max="4" man="1"/>
    <brk id="136" max="4" man="1"/>
    <brk id="260" max="4" man="1"/>
    <brk id="308" max="4" man="1"/>
    <brk id="364" max="4" man="1"/>
    <brk id="414" max="4" man="1"/>
    <brk id="489" max="4" man="1"/>
    <brk id="5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</vt:lpstr>
      <vt:lpstr>CE!Area_stampa</vt:lpstr>
      <vt:lpstr>CE!Titoli_stampa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p.micali.ragion</dc:creator>
  <cp:lastModifiedBy>p.micali.ragion</cp:lastModifiedBy>
  <cp:lastPrinted>2021-10-05T10:06:11Z</cp:lastPrinted>
  <dcterms:created xsi:type="dcterms:W3CDTF">2021-10-05T09:52:05Z</dcterms:created>
  <dcterms:modified xsi:type="dcterms:W3CDTF">2021-10-05T10:10:11Z</dcterms:modified>
</cp:coreProperties>
</file>