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00"/>
  </bookViews>
  <sheets>
    <sheet name="Stato Patrimonial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___Irc05">#REF!</definedName>
    <definedName name="_______________Irc05">#REF!</definedName>
    <definedName name="_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0_Excel_BuiltIn_Print_Area_5_1_1">'[1]Confronto con IV Trimestre 2007'!#REF!</definedName>
    <definedName name="_15Excel_BuiltIn_Print_Area_4_1_1">'[1]Confronto con I Trimestre 2007'!#REF!</definedName>
    <definedName name="_20Excel_BuiltIn_Print_Area_5_1_1">'[1]Confronto con IV Trimestre 2007'!#REF!</definedName>
    <definedName name="_5_Excel_BuiltIn_Print_Area_4_1_1">'[1]Confronto con I Trimestre 2007'!#REF!</definedName>
    <definedName name="_D74493">#REF!</definedName>
    <definedName name="_Irc05">#REF!</definedName>
    <definedName name="a">'[2]TABELLE CALCOLO'!$CW$5:$CW$25</definedName>
    <definedName name="A_FK_31c">[3]VALORI!$C$45</definedName>
    <definedName name="A_infantile">'[2]TABELLE CALCOLO'!$CW$5:$CW$25</definedName>
    <definedName name="A_infantile_pesi">'[2]TABELLE CALCOLO'!$CU$5:$CU$25</definedName>
    <definedName name="A_KF_1">[2]VALORI!$C$13</definedName>
    <definedName name="A_KF_10">[2]VALORI!$C$14</definedName>
    <definedName name="A_KF_11">[2]VALORI!$C$15</definedName>
    <definedName name="A_KF_12">[2]VALORI!$C$16</definedName>
    <definedName name="A_KF_2">[2]VALORI!$C$20</definedName>
    <definedName name="A_KF_21">[2]VALORI!$C$21</definedName>
    <definedName name="A_KF_22">[2]VALORI!$C$25</definedName>
    <definedName name="A_KF_220">[2]VALORI!$C$26</definedName>
    <definedName name="A_KF_221">[2]VALORI!$C$30</definedName>
    <definedName name="A_KF_2211">[2]VALORI!$C$29</definedName>
    <definedName name="A_KF_222">[2]VALORI!$C$32</definedName>
    <definedName name="A_KF_223">[2]VALORI!$C$31</definedName>
    <definedName name="A_KF_224">[2]VALORI!$C$33</definedName>
    <definedName name="A_KF_23">[2]VALORI!$C$22</definedName>
    <definedName name="A_KF_23C">[2]VALORI!$C$24</definedName>
    <definedName name="A_KF_24">[2]VALORI!$C$35</definedName>
    <definedName name="A_KF_2411">[2]VALORI!$C$34</definedName>
    <definedName name="A_KF_25">[2]VALORI!$C$36</definedName>
    <definedName name="A_KF_26">[2]VALORI!$C$37</definedName>
    <definedName name="A_KF_26C">[2]VALORI!$C$39</definedName>
    <definedName name="A_KF_31">[2]VALORI!$C$43</definedName>
    <definedName name="A_KF_31C">[2]VALORI!$C$45</definedName>
    <definedName name="A_KF_32">[2]VALORI!$C$47</definedName>
    <definedName name="A_KF_320">[2]VALORI!$C$48</definedName>
    <definedName name="A_KF_321">[2]VALORI!$C$49</definedName>
    <definedName name="A_KF_3211">[2]VALORI!$C$52</definedName>
    <definedName name="A_KF_3212">[2]VALORI!$C$55</definedName>
    <definedName name="A_KF_3213">[2]VALORI!$C$58</definedName>
    <definedName name="A_KF_32C1">[2]VALORI!$C$51</definedName>
    <definedName name="A_KF_32C2">[2]VALORI!$C$54</definedName>
    <definedName name="A_KF_32C3">[2]VALORI!$C$57</definedName>
    <definedName name="A_KF_F_pop_25_44_F">[2]VALORI!$C$81</definedName>
    <definedName name="a_ks_224">[3]VALORI!$C$33</definedName>
    <definedName name="A_Perc_farma">'[2]TABELLE CALCOLO'!$FA$5:$FA$25</definedName>
    <definedName name="A_perinatale">'[2]TABELLE CALCOLO'!$CV$5:$CV$25</definedName>
    <definedName name="A_perinatale_pesi">'[2]TABELLE CALCOLO'!$CT$5:$CT$25</definedName>
    <definedName name="A_pop_0_14">'[2]TABELLE CALCOLO'!$F$5:$F$25</definedName>
    <definedName name="A_pop_superf">'[2]TABELLE CALCOLO'!$Q$5:$Q$25</definedName>
    <definedName name="A_pop_TOT">'[2]TABELLE CALCOLO'!$K$5:$K$25</definedName>
    <definedName name="A_popDip">'[2]TABELLE CALCOLO'!$CF$5:$CF$25</definedName>
    <definedName name="A_popDist">'[2]TABELLE CALCOLO'!$BB$5:$BB$25</definedName>
    <definedName name="A_popfarma">'[2]TABELLE CALCOLO'!$M$5:$M$25</definedName>
    <definedName name="A_poposped">'[2]TABELLE CALCOLO'!$B$5:$B$25</definedName>
    <definedName name="A_poposped_abb">'[2]TABELLE CALCOLO'!$D$5:$D$25</definedName>
    <definedName name="A_poposped_over65">'[2]TABELLE CALCOLO'!$C$5:$C$25</definedName>
    <definedName name="A_popriab">'[2]TABELLE CALCOLO'!$BV$5:$BV$25</definedName>
    <definedName name="A_popSalM">'[2]TABELLE CALCOLO'!$BL$5:$BL$25</definedName>
    <definedName name="A_popspec">'[2]TABELLE CALCOLO'!$O$5:$O$25</definedName>
    <definedName name="A_VAL_2">[4]VALORI!#REF!</definedName>
    <definedName name="A_VAL_2_1">[4]VALORI!#REF!</definedName>
    <definedName name="A_VAL_2_2">[4]VALORI!#REF!</definedName>
    <definedName name="A_VAL_3">[2]VALORI!$C$8</definedName>
    <definedName name="A_VAL_4">[2]VALORI!$C$9</definedName>
    <definedName name="A_VAL_5">[2]VALORI!$C$10</definedName>
    <definedName name="aaaa">'[1]Confronto con I Trimestre 2007'!#REF!</definedName>
    <definedName name="aaaaaaaaa">'[5]Confronto con I Trimestre 2007'!#REF!</definedName>
    <definedName name="aaaaaaaaaaa">#REF!</definedName>
    <definedName name="aaaaaaaaaaaaaaa">[6]VALORI!#REF!</definedName>
    <definedName name="Aalsl">#REF!</definedName>
    <definedName name="Aalslslsas">#REF!</definedName>
    <definedName name="Acqmagg">#REF!</definedName>
    <definedName name="Acqmin">#REF!</definedName>
    <definedName name="All">#REF!</definedName>
    <definedName name="Allegato">[7]Foglio1!#REF!</definedName>
    <definedName name="ALLEGATO_DESCR">#REF!</definedName>
    <definedName name="ALLEGATO_NUM">#REF!</definedName>
    <definedName name="Allegato_tipo">#REF!</definedName>
    <definedName name="Altre_Informaz">#REF!</definedName>
    <definedName name="Altri_fondi">#REF!</definedName>
    <definedName name="Amort">[8]FixAss!$C$25:$AR$25</definedName>
    <definedName name="ana_drg">#REF!</definedName>
    <definedName name="ANAL_ECON">[9]AN_ECON!$F$3:$N$38</definedName>
    <definedName name="ANAL_PATR">[9]AN_PATR!$A$3:$N$59</definedName>
    <definedName name="Analisi_Racc.">#REF!</definedName>
    <definedName name="Andamenti">#REF!</definedName>
    <definedName name="Aprile_2002">#REF!</definedName>
    <definedName name="Aprile_2002_1">#REF!</definedName>
    <definedName name="Aprile_2002_2">#REF!</definedName>
    <definedName name="Aprile_2002_3">#REF!</definedName>
    <definedName name="Area_DB">#REF!</definedName>
    <definedName name="_xlnm.Print_Area" localSheetId="0">'Stato Patrimoniale'!$B$1:$N$166</definedName>
    <definedName name="_xlnm.Print_Area">#REF!</definedName>
    <definedName name="ASSUNZIONI_CE">#REF!</definedName>
    <definedName name="ASSUNZIONISP">#REF!</definedName>
    <definedName name="ATTIVO">#REF!</definedName>
    <definedName name="ATTIVO_CIRCOLANTE">#REF!</definedName>
    <definedName name="Attualizz">#REF!</definedName>
    <definedName name="Azienda3">#REF!</definedName>
    <definedName name="Aziende">#REF!</definedName>
    <definedName name="azzx">#REF!</definedName>
    <definedName name="B_VAL_2">[4]VALORI!#REF!</definedName>
    <definedName name="B_VAL_2_1">[4]VALORI!#REF!</definedName>
    <definedName name="B_VAL_2_2">[4]VALORI!#REF!</definedName>
    <definedName name="BaseDati">[6]Input!#REF!</definedName>
    <definedName name="bbbbb">#REF!</definedName>
    <definedName name="BO">#REF!</definedName>
    <definedName name="Cap_Soc.">#REF!</definedName>
    <definedName name="CapexInt">[8]FixAss!$C$22:$AR$22</definedName>
    <definedName name="CapexSh">[8]FixAss!$C$38:$AR$38</definedName>
    <definedName name="CapexT">[8]FixAss!$C$6:$AR$6</definedName>
    <definedName name="capitoli">#REF!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3">#REF!</definedName>
    <definedName name="CE___Riepilogo_in_riga_con_periodo">#REF!</definedName>
    <definedName name="CE_CEE">#REF!</definedName>
    <definedName name="CE_Ricl">[9]CE_RICL!$C$4:$L$53</definedName>
    <definedName name="cod_aziende">[10]ap.Aziende!$D$2:$D$21</definedName>
    <definedName name="CodCE">#REF!</definedName>
    <definedName name="CodCEbis">[11]Dati!$B$50:$B$451</definedName>
    <definedName name="Codice_Azienda">#REF!</definedName>
    <definedName name="CodiceAz">#REF!</definedName>
    <definedName name="Codici">[6]TB!#REF!</definedName>
    <definedName name="CODICI_MDC">[12]Tabelle!$H$91:$H$116</definedName>
    <definedName name="CodiciCE">#REF!</definedName>
    <definedName name="CodT">#REF!</definedName>
    <definedName name="coeff">[6]ABC!#REF!</definedName>
    <definedName name="Consuntivo2007">#REF!</definedName>
    <definedName name="Conti">[6]Input!#REF!</definedName>
    <definedName name="COPERTINA">#REF!</definedName>
    <definedName name="Costidiretti">#REF!</definedName>
    <definedName name="crgt">#REF!</definedName>
    <definedName name="D">#REF!</definedName>
    <definedName name="Data_det">#REF!</definedName>
    <definedName name="_xlnm.Database">#REF!</definedName>
    <definedName name="DataDet">[7]Foglio1!#REF!</definedName>
    <definedName name="Dati">[6]Input!#REF!</definedName>
    <definedName name="Deprec">[8]FixAss!$C$9:$AR$9</definedName>
    <definedName name="Dett_Partecip">#REF!</definedName>
    <definedName name="dettaglio_crediti">'[6]0'!$D$131,'[6]0'!$D$122,'[6]0'!$D$100,'[6]0'!$D$94,'[6]0'!$D$92,'[6]0'!$D$42,'[6]0'!$D$14,'[6]0'!$D$10,'[6]0'!$D$7</definedName>
    <definedName name="Diagnosi">#REF!</definedName>
    <definedName name="DisposalInt">[8]FixAss!$C$29:$AR$29</definedName>
    <definedName name="DisposalSh">[8]FixAss!$C$42:$AR$42</definedName>
    <definedName name="DisposalT">[8]FixAss!$C$13:$AR$13</definedName>
    <definedName name="ds">[13]ABC!#REF!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4">'[14]Bil. ver.'!#REF!</definedName>
    <definedName name="Excel_BuiltIn_Print_Area_1_1">#REF!</definedName>
    <definedName name="Excel_BuiltIn_Print_Area_1_1_1">#REF!</definedName>
    <definedName name="farm2009">#REF!</definedName>
    <definedName name="FCA">#REF!</definedName>
    <definedName name="FCF">#REF!</definedName>
    <definedName name="Febbraio_2002">#REF!</definedName>
    <definedName name="Febbraio_2002_1">#REF!</definedName>
    <definedName name="Febbraio_2002_2">#REF!</definedName>
    <definedName name="Febbraio_2002_3">#REF!</definedName>
    <definedName name="ff">[6]Input!#REF!</definedName>
    <definedName name="fff">#REF!</definedName>
    <definedName name="Firma">[7]Foglio1!#REF!</definedName>
    <definedName name="FlussoC2003___Totale_quantita">#REF!</definedName>
    <definedName name="FlussoC2003___Totale_quantita_1">#REF!</definedName>
    <definedName name="FlussoC2003___Totale_quantita_2">#REF!</definedName>
    <definedName name="FlussoC2003___Totale_quantita_3">#REF!</definedName>
    <definedName name="funzionied98">#REF!</definedName>
    <definedName name="Fusincorp">#REF!</definedName>
    <definedName name="Fusione">#REF!</definedName>
    <definedName name="ga">[15]Dati!$B$41:$B$46</definedName>
    <definedName name="ghj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[13]ABC!#REF!</definedName>
    <definedName name="H_1">#REF!</definedName>
    <definedName name="H_2">#REF!</definedName>
    <definedName name="H_3">#REF!</definedName>
    <definedName name="HELP">#REF!</definedName>
    <definedName name="IDDet">[7]Foglio1!#REF!</definedName>
    <definedName name="IMMOBILIZZAZIONI">#REF!</definedName>
    <definedName name="IncTax">[8]WorkCap!$C$72:$AR$72</definedName>
    <definedName name="INDICATORI_ECONOMICI">#REF!</definedName>
    <definedName name="input_DG">#REF!</definedName>
    <definedName name="INT">#REF!</definedName>
    <definedName name="InvChg">[8]Newco!#REF!</definedName>
    <definedName name="InvFinal">[16]WorkCap!$C$16:$AR$16</definedName>
    <definedName name="irappu04">#REF!</definedName>
    <definedName name="irappu04_1">#REF!</definedName>
    <definedName name="irappu04_2">#REF!</definedName>
    <definedName name="irappu04_3">#REF!</definedName>
    <definedName name="Maggio_2002">#REF!</definedName>
    <definedName name="Maggio_2002_1">#REF!</definedName>
    <definedName name="Maggio_2002_2">#REF!</definedName>
    <definedName name="Maggio_2002_3">#REF!</definedName>
    <definedName name="Marzo_2002">#REF!</definedName>
    <definedName name="Marzo_2002_1">#REF!</definedName>
    <definedName name="Marzo_2002_2">#REF!</definedName>
    <definedName name="Marzo_2002_3">#REF!</definedName>
    <definedName name="mil">#REF!</definedName>
    <definedName name="MODCE">'[17]CE 2008'!$C$2:$BL$404</definedName>
    <definedName name="MULTIPLI">#REF!</definedName>
    <definedName name="New_CE___Riepilogo_in_riga_con_periodo">#REF!</definedName>
    <definedName name="New_SP___Riepilogo_in_riga_con_periodo">#REF!</definedName>
    <definedName name="nome_percorso">[9]Master!$C$3</definedName>
    <definedName name="NomeTabella">"Dummy"</definedName>
    <definedName name="nuovo">#REF!</definedName>
    <definedName name="OpEx">[8]Newco!$E$30:$AN$30</definedName>
    <definedName name="padAcqBen03">#REF!</definedName>
    <definedName name="padAcqBen04">#REF!</definedName>
    <definedName name="padAcqBen06">'[18]parametri progr'!$J$20</definedName>
    <definedName name="padAcqBen07">'[18]parametri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6">'[18]parametri progr'!$J$11</definedName>
    <definedName name="padmedgen07">'[18]parametri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SSIVO">#REF!</definedName>
    <definedName name="PAT">#REF!</definedName>
    <definedName name="PayFinal">[8]WorkCap!$C$46:$AR$46</definedName>
    <definedName name="PERSONALE">#REF!</definedName>
    <definedName name="PFI">#REF!</definedName>
    <definedName name="piln07">'[19]Quadro Macro'!$L$7</definedName>
    <definedName name="pilt05">'[19]Quadro Macro'!$L$9</definedName>
    <definedName name="pilt06">'[19]Quadro Macro'!$L$10</definedName>
    <definedName name="pilt07">'[19]Quadro Macro'!$L$11</definedName>
    <definedName name="pilt08">'[20]Quadro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0_3">#REF!</definedName>
    <definedName name="pop_1_4">#REF!</definedName>
    <definedName name="pop_1_4_1">#REF!</definedName>
    <definedName name="pop_1_4_2">#REF!</definedName>
    <definedName name="pop_1_4_3">#REF!</definedName>
    <definedName name="pop_15_24">#REF!</definedName>
    <definedName name="pop_15_24_1">#REF!</definedName>
    <definedName name="pop_15_24_2">#REF!</definedName>
    <definedName name="pop_15_24_3">#REF!</definedName>
    <definedName name="pop_15_24_F">#REF!</definedName>
    <definedName name="pop_15_24_F_1">#REF!</definedName>
    <definedName name="pop_15_24_F_2">#REF!</definedName>
    <definedName name="pop_15_24_F_3">#REF!</definedName>
    <definedName name="pop_15_24_M">#REF!</definedName>
    <definedName name="pop_15_24_M_1">#REF!</definedName>
    <definedName name="pop_15_24_M_2">#REF!</definedName>
    <definedName name="pop_15_24_M_3">#REF!</definedName>
    <definedName name="pop_25_44">#REF!</definedName>
    <definedName name="pop_25_44_1">#REF!</definedName>
    <definedName name="pop_25_44_2">#REF!</definedName>
    <definedName name="pop_25_44_3">#REF!</definedName>
    <definedName name="pop_25_44_F">#REF!</definedName>
    <definedName name="pop_25_44_F_1">#REF!</definedName>
    <definedName name="pop_25_44_F_2">#REF!</definedName>
    <definedName name="pop_25_44_F_3">#REF!</definedName>
    <definedName name="pop_25_44_f1">#REF!</definedName>
    <definedName name="pop_25_44_M">#REF!</definedName>
    <definedName name="pop_25_44_M_1">#REF!</definedName>
    <definedName name="pop_25_44_M_2">#REF!</definedName>
    <definedName name="pop_25_44_M_3">#REF!</definedName>
    <definedName name="pop_45_64">#REF!</definedName>
    <definedName name="pop_45_64_1">#REF!</definedName>
    <definedName name="pop_45_64_2">#REF!</definedName>
    <definedName name="pop_45_64_3">#REF!</definedName>
    <definedName name="pop_5_14">#REF!</definedName>
    <definedName name="pop_5_14_1">#REF!</definedName>
    <definedName name="pop_5_14_2">#REF!</definedName>
    <definedName name="pop_5_14_3">#REF!</definedName>
    <definedName name="pop_65_74">#REF!</definedName>
    <definedName name="pop_65_74_1">#REF!</definedName>
    <definedName name="pop_65_74_2">#REF!</definedName>
    <definedName name="pop_65_74_3">#REF!</definedName>
    <definedName name="pop_over_75">#REF!</definedName>
    <definedName name="pop_over_75_1">#REF!</definedName>
    <definedName name="pop_over_75_2">#REF!</definedName>
    <definedName name="pop_over_75_3">#REF!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6">'[18]parametri progr'!$J$16</definedName>
    <definedName name="pvarPIL07">'[18]parametri progr'!$K$16</definedName>
    <definedName name="pvarPILrgs07">#REF!</definedName>
    <definedName name="Query">#REF!</definedName>
    <definedName name="Query_1">#REF!</definedName>
    <definedName name="Query_2">#REF!</definedName>
    <definedName name="Query_3">#REF!</definedName>
    <definedName name="QUOTATE">#REF!</definedName>
    <definedName name="R_KF_25">[3]VALORI!$C$36</definedName>
    <definedName name="RAF">#REF!</definedName>
    <definedName name="rappusl98">#REF!</definedName>
    <definedName name="Rating">#REF!</definedName>
    <definedName name="RecFinal">[8]WorkCap!$C$31:$AR$31</definedName>
    <definedName name="REGIONI">[21]System_Tabs!$G$45:$G$70</definedName>
    <definedName name="regola1">'[22]Quadro macro'!$C$12</definedName>
    <definedName name="Rend_Fin">#REF!</definedName>
    <definedName name="Rett_cont">#REF!</definedName>
    <definedName name="Revenues">[8]Newco!$E$8:$AN$8</definedName>
    <definedName name="S">#REF!</definedName>
    <definedName name="S_05">#REF!</definedName>
    <definedName name="S_06">#REF!</definedName>
    <definedName name="S_07">#REF!</definedName>
    <definedName name="S_08">#REF!</definedName>
    <definedName name="S_09">#REF!</definedName>
    <definedName name="S_10">#REF!</definedName>
    <definedName name="S_11">#REF!</definedName>
    <definedName name="S_12">#REF!</definedName>
    <definedName name="S_13">#REF!</definedName>
    <definedName name="S_14">#REF!</definedName>
    <definedName name="Scadenze">#REF!</definedName>
    <definedName name="SP_Att_CEE">#REF!</definedName>
    <definedName name="SP_Att_Ric">[9]SP_RICL!$B$4:$L$60</definedName>
    <definedName name="SP_Pass_CEE">#REF!</definedName>
    <definedName name="SP_Pass_Ric">[9]SP_RICL!$B$62:$L$107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a_Lea_3">#REF!</definedName>
    <definedName name="STRUTTURE">[12]Tabelle!$I$21:$I$44</definedName>
    <definedName name="Tab">#REF!</definedName>
    <definedName name="Tab_Comuni">#REF!</definedName>
    <definedName name="Tab_Comuni_1">#REF!</definedName>
    <definedName name="Tab_Comuni_2">#REF!</definedName>
    <definedName name="Tab_Comuni_3">#REF!</definedName>
    <definedName name="Tabella">#REF!</definedName>
    <definedName name="terr2005">#REF!</definedName>
    <definedName name="terr2005_1">#REF!</definedName>
    <definedName name="terr2005_2">#REF!</definedName>
    <definedName name="terr2005_3">#REF!</definedName>
    <definedName name="tipo2">#REF!</definedName>
    <definedName name="tipo2_1">#REF!</definedName>
    <definedName name="tipo2_2">#REF!</definedName>
    <definedName name="tipo2_3">#REF!</definedName>
    <definedName name="_xlnm.Print_Titles" localSheetId="0">'Stato Patrimoniale'!$1:$5</definedName>
    <definedName name="tQUALIFICHE">#REF!</definedName>
    <definedName name="Transazioni">'[23]Società Quotate'!$B$1:$AC$338</definedName>
    <definedName name="Trimestre">#REF!</definedName>
    <definedName name="VatCredit">'[8]Cash flow inv'!$D$71:$L$71</definedName>
    <definedName name="vcvc">#REF!</definedName>
    <definedName name="vrert">#REF!</definedName>
    <definedName name="w">#REF!</definedName>
    <definedName name="Wages">[8]Newco!$E$18:$AN$18</definedName>
    <definedName name="XX">#REF!</definedName>
    <definedName name="ZZ">#REF!</definedName>
    <definedName name="ZZZ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6" i="1"/>
  <c r="N165"/>
  <c r="M165"/>
  <c r="N164"/>
  <c r="M164"/>
  <c r="N163"/>
  <c r="M163"/>
  <c r="N162"/>
  <c r="M162"/>
  <c r="K166"/>
  <c r="M166" s="1"/>
  <c r="N156"/>
  <c r="M156"/>
  <c r="M155"/>
  <c r="N155" s="1"/>
  <c r="K157"/>
  <c r="M157" s="1"/>
  <c r="N157" s="1"/>
  <c r="M151"/>
  <c r="N151" s="1"/>
  <c r="I151"/>
  <c r="M150"/>
  <c r="N150" s="1"/>
  <c r="I150"/>
  <c r="N149"/>
  <c r="M149"/>
  <c r="I149"/>
  <c r="M148"/>
  <c r="N148" s="1"/>
  <c r="I148"/>
  <c r="M147"/>
  <c r="N147" s="1"/>
  <c r="I147"/>
  <c r="M146"/>
  <c r="N146" s="1"/>
  <c r="I146"/>
  <c r="N145"/>
  <c r="M145"/>
  <c r="I145"/>
  <c r="M144"/>
  <c r="N144" s="1"/>
  <c r="I144"/>
  <c r="N143"/>
  <c r="M143"/>
  <c r="I143"/>
  <c r="M142"/>
  <c r="N142" s="1"/>
  <c r="I142"/>
  <c r="N141"/>
  <c r="M141"/>
  <c r="I141"/>
  <c r="N140"/>
  <c r="M140"/>
  <c r="I140"/>
  <c r="N139"/>
  <c r="M139"/>
  <c r="I139"/>
  <c r="K138"/>
  <c r="M138" s="1"/>
  <c r="N138" s="1"/>
  <c r="J138"/>
  <c r="J152" s="1"/>
  <c r="N137"/>
  <c r="M137"/>
  <c r="N136"/>
  <c r="M136"/>
  <c r="N135"/>
  <c r="M135"/>
  <c r="N134"/>
  <c r="M134"/>
  <c r="N131"/>
  <c r="K131"/>
  <c r="M131" s="1"/>
  <c r="N130"/>
  <c r="M130"/>
  <c r="N129"/>
  <c r="M129"/>
  <c r="M125"/>
  <c r="N125" s="1"/>
  <c r="M124"/>
  <c r="N124" s="1"/>
  <c r="N123"/>
  <c r="M123"/>
  <c r="M122"/>
  <c r="N122" s="1"/>
  <c r="N121"/>
  <c r="M117"/>
  <c r="N117" s="1"/>
  <c r="M116"/>
  <c r="N116" s="1"/>
  <c r="N115"/>
  <c r="M115"/>
  <c r="N114"/>
  <c r="M114"/>
  <c r="M113"/>
  <c r="N113" s="1"/>
  <c r="N112"/>
  <c r="M112"/>
  <c r="M111"/>
  <c r="N111" s="1"/>
  <c r="M110"/>
  <c r="N110" s="1"/>
  <c r="N109"/>
  <c r="M109"/>
  <c r="N108"/>
  <c r="M108"/>
  <c r="M107"/>
  <c r="N107" s="1"/>
  <c r="K106"/>
  <c r="M106" s="1"/>
  <c r="N106" s="1"/>
  <c r="N105"/>
  <c r="M105"/>
  <c r="M103"/>
  <c r="N103" s="1"/>
  <c r="N100"/>
  <c r="N99"/>
  <c r="M99"/>
  <c r="N98"/>
  <c r="M98"/>
  <c r="N97"/>
  <c r="M97"/>
  <c r="N96"/>
  <c r="M96"/>
  <c r="M90"/>
  <c r="N90" s="1"/>
  <c r="M89"/>
  <c r="N89" s="1"/>
  <c r="N85"/>
  <c r="M85"/>
  <c r="N84"/>
  <c r="M84"/>
  <c r="M83"/>
  <c r="N83" s="1"/>
  <c r="M82"/>
  <c r="N82" s="1"/>
  <c r="K81"/>
  <c r="M81" s="1"/>
  <c r="N81" s="1"/>
  <c r="N80"/>
  <c r="M80"/>
  <c r="N79"/>
  <c r="N78"/>
  <c r="N75"/>
  <c r="N72"/>
  <c r="K72"/>
  <c r="M72" s="1"/>
  <c r="J72"/>
  <c r="N71"/>
  <c r="M71"/>
  <c r="I71"/>
  <c r="N70"/>
  <c r="M70"/>
  <c r="I70"/>
  <c r="N69"/>
  <c r="M69"/>
  <c r="I69"/>
  <c r="N68"/>
  <c r="M68"/>
  <c r="I68"/>
  <c r="M67"/>
  <c r="N67" s="1"/>
  <c r="I67"/>
  <c r="K66"/>
  <c r="M66" s="1"/>
  <c r="N66" s="1"/>
  <c r="J66"/>
  <c r="N65"/>
  <c r="N63"/>
  <c r="N62"/>
  <c r="K60"/>
  <c r="M60" s="1"/>
  <c r="N60" s="1"/>
  <c r="J60"/>
  <c r="J59"/>
  <c r="J58" s="1"/>
  <c r="N57"/>
  <c r="M57"/>
  <c r="I57"/>
  <c r="N56"/>
  <c r="M56"/>
  <c r="N55"/>
  <c r="M55"/>
  <c r="N54"/>
  <c r="M54"/>
  <c r="N53"/>
  <c r="M53"/>
  <c r="N52"/>
  <c r="K52"/>
  <c r="M52" s="1"/>
  <c r="J52"/>
  <c r="N51"/>
  <c r="M51"/>
  <c r="I51"/>
  <c r="N50"/>
  <c r="M50"/>
  <c r="N49"/>
  <c r="M49"/>
  <c r="N48"/>
  <c r="K48"/>
  <c r="M48" s="1"/>
  <c r="J48"/>
  <c r="N47"/>
  <c r="J47"/>
  <c r="J46" s="1"/>
  <c r="N44"/>
  <c r="M44"/>
  <c r="N43"/>
  <c r="M43"/>
  <c r="M42"/>
  <c r="N42" s="1"/>
  <c r="M41"/>
  <c r="N41" s="1"/>
  <c r="K40"/>
  <c r="M40" s="1"/>
  <c r="N40" s="1"/>
  <c r="N36"/>
  <c r="M36"/>
  <c r="M35"/>
  <c r="N35" s="1"/>
  <c r="N33"/>
  <c r="M33"/>
  <c r="N32"/>
  <c r="M32"/>
  <c r="N31"/>
  <c r="M31"/>
  <c r="N30"/>
  <c r="M30"/>
  <c r="N29"/>
  <c r="M29"/>
  <c r="J29"/>
  <c r="J28"/>
  <c r="M26"/>
  <c r="N26" s="1"/>
  <c r="M25"/>
  <c r="N25" s="1"/>
  <c r="N24"/>
  <c r="M24"/>
  <c r="M23"/>
  <c r="N23" s="1"/>
  <c r="M22"/>
  <c r="N22" s="1"/>
  <c r="M21"/>
  <c r="N21" s="1"/>
  <c r="M20"/>
  <c r="N20" s="1"/>
  <c r="M19"/>
  <c r="N19" s="1"/>
  <c r="N18"/>
  <c r="M18"/>
  <c r="M16"/>
  <c r="N16" s="1"/>
  <c r="N15"/>
  <c r="M15"/>
  <c r="K14"/>
  <c r="M14" s="1"/>
  <c r="N14" s="1"/>
  <c r="N12"/>
  <c r="M12"/>
  <c r="N11"/>
  <c r="M11"/>
  <c r="M10"/>
  <c r="N10" s="1"/>
  <c r="N9"/>
  <c r="M9"/>
  <c r="N8"/>
  <c r="M8"/>
  <c r="I66" l="1"/>
  <c r="K47"/>
  <c r="I49"/>
  <c r="I50"/>
  <c r="K59"/>
  <c r="K91"/>
  <c r="M91" s="1"/>
  <c r="N91" s="1"/>
  <c r="K126"/>
  <c r="M126" s="1"/>
  <c r="N126" s="1"/>
  <c r="M121"/>
  <c r="K7"/>
  <c r="M17"/>
  <c r="N17" s="1"/>
  <c r="I30"/>
  <c r="I31"/>
  <c r="I32"/>
  <c r="I33"/>
  <c r="K34"/>
  <c r="M34" s="1"/>
  <c r="N34" s="1"/>
  <c r="I53"/>
  <c r="I54"/>
  <c r="I55"/>
  <c r="I56"/>
  <c r="M61"/>
  <c r="N61" s="1"/>
  <c r="I61"/>
  <c r="M62"/>
  <c r="I62"/>
  <c r="M63"/>
  <c r="I63"/>
  <c r="M64"/>
  <c r="N64" s="1"/>
  <c r="I64"/>
  <c r="M65"/>
  <c r="I65"/>
  <c r="M73"/>
  <c r="N73" s="1"/>
  <c r="I73"/>
  <c r="M74"/>
  <c r="N74" s="1"/>
  <c r="I74"/>
  <c r="M75"/>
  <c r="I75"/>
  <c r="M76"/>
  <c r="N76" s="1"/>
  <c r="I76"/>
  <c r="M77"/>
  <c r="N77" s="1"/>
  <c r="I77"/>
  <c r="M79"/>
  <c r="K78"/>
  <c r="M78" s="1"/>
  <c r="K100"/>
  <c r="M100" s="1"/>
  <c r="K104"/>
  <c r="M104" s="1"/>
  <c r="N104" s="1"/>
  <c r="I138"/>
  <c r="I152" s="1"/>
  <c r="K152"/>
  <c r="M152" s="1"/>
  <c r="N152" s="1"/>
  <c r="I52" l="1"/>
  <c r="I29"/>
  <c r="I28" s="1"/>
  <c r="M7"/>
  <c r="N7" s="1"/>
  <c r="M59"/>
  <c r="N59" s="1"/>
  <c r="K58"/>
  <c r="M58" s="1"/>
  <c r="N58" s="1"/>
  <c r="I48"/>
  <c r="K118"/>
  <c r="I72"/>
  <c r="I60"/>
  <c r="I59" s="1"/>
  <c r="I58" s="1"/>
  <c r="K28"/>
  <c r="M28" s="1"/>
  <c r="N28" s="1"/>
  <c r="K13"/>
  <c r="M13" s="1"/>
  <c r="N13" s="1"/>
  <c r="M47"/>
  <c r="K46"/>
  <c r="I47" l="1"/>
  <c r="M118"/>
  <c r="N118" s="1"/>
  <c r="K159"/>
  <c r="M159" s="1"/>
  <c r="N159" s="1"/>
  <c r="K37"/>
  <c r="M46"/>
  <c r="N46" s="1"/>
  <c r="K86"/>
  <c r="M86" s="1"/>
  <c r="N86" s="1"/>
  <c r="I46"/>
  <c r="K93" l="1"/>
  <c r="M37"/>
  <c r="N37" s="1"/>
  <c r="M93" l="1"/>
  <c r="N93" s="1"/>
</calcChain>
</file>

<file path=xl/sharedStrings.xml><?xml version="1.0" encoding="utf-8"?>
<sst xmlns="http://schemas.openxmlformats.org/spreadsheetml/2006/main" count="611" uniqueCount="342">
  <si>
    <t xml:space="preserve">                  STATO  PATRIMONIALE</t>
  </si>
  <si>
    <r>
      <t>Importi</t>
    </r>
    <r>
      <rPr>
        <b/>
        <sz val="12"/>
        <rFont val="Tahoma"/>
        <family val="2"/>
      </rPr>
      <t xml:space="preserve">: Euro    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</si>
  <si>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>I</t>
    </r>
    <r>
      <rPr>
        <b/>
        <sz val="14"/>
        <rFont val="Garamond"/>
        <family val="1"/>
      </rPr>
      <t xml:space="preserve"> B</t>
    </r>
    <r>
      <rPr>
        <b/>
        <sz val="12"/>
        <rFont val="Garamond"/>
        <family val="1"/>
      </rPr>
      <t>ILANCIO</t>
    </r>
  </si>
  <si>
    <t>2019</t>
  </si>
  <si>
    <t>2018</t>
  </si>
  <si>
    <t>VARIAZIONE T/T-1</t>
  </si>
  <si>
    <t>Decreto Interministeriale 24/03/2013</t>
  </si>
  <si>
    <t>Importo</t>
  </si>
  <si>
    <t>%</t>
  </si>
  <si>
    <t>A01</t>
  </si>
  <si>
    <t>IMMOBILIZZAZIONI</t>
  </si>
  <si>
    <t>A02</t>
  </si>
  <si>
    <t>I</t>
  </si>
  <si>
    <t>Immobilizzazioni immateriali</t>
  </si>
  <si>
    <t>A03</t>
  </si>
  <si>
    <t>1)</t>
  </si>
  <si>
    <t>Costi d'impianto e di ampliamento</t>
  </si>
  <si>
    <t xml:space="preserve"> </t>
  </si>
  <si>
    <t>A04</t>
  </si>
  <si>
    <t>2)</t>
  </si>
  <si>
    <t>Costi di ricerca e sviluppo</t>
  </si>
  <si>
    <t>A05</t>
  </si>
  <si>
    <t>3)</t>
  </si>
  <si>
    <t>Diritti di brevetto e di utilizzazione delle opere dell'ingegno</t>
  </si>
  <si>
    <t>A06</t>
  </si>
  <si>
    <t>4)</t>
  </si>
  <si>
    <t>Immobilizzazioni immateriali in corso e acconti</t>
  </si>
  <si>
    <t>A07</t>
  </si>
  <si>
    <t>5)</t>
  </si>
  <si>
    <t>Altre immobilizzazioni immateriali</t>
  </si>
  <si>
    <t>A08</t>
  </si>
  <si>
    <t>II</t>
  </si>
  <si>
    <t>Immobilizzazioni materiali</t>
  </si>
  <si>
    <t>A09</t>
  </si>
  <si>
    <t>Terreni</t>
  </si>
  <si>
    <t>A10</t>
  </si>
  <si>
    <t>a)</t>
  </si>
  <si>
    <t>Terreni disponibili</t>
  </si>
  <si>
    <t>A11</t>
  </si>
  <si>
    <t>b)</t>
  </si>
  <si>
    <t>Terreni indisponibili</t>
  </si>
  <si>
    <t>A12</t>
  </si>
  <si>
    <t>Fabbricati</t>
  </si>
  <si>
    <t>A13</t>
  </si>
  <si>
    <t>Fabbricati non strumentali (disponibili)</t>
  </si>
  <si>
    <t>A14</t>
  </si>
  <si>
    <t>Fabbricati strumentali (indisponibili)</t>
  </si>
  <si>
    <t>A15</t>
  </si>
  <si>
    <t>Impianti e macchinari</t>
  </si>
  <si>
    <t>A16</t>
  </si>
  <si>
    <t>Attrezzature sanitarie e scientifiche</t>
  </si>
  <si>
    <t>A17</t>
  </si>
  <si>
    <t>Mobili e arredi</t>
  </si>
  <si>
    <t>A18</t>
  </si>
  <si>
    <t>6)</t>
  </si>
  <si>
    <t>Automezzi</t>
  </si>
  <si>
    <t>A19</t>
  </si>
  <si>
    <t>7)</t>
  </si>
  <si>
    <t>Oggetti d'arte</t>
  </si>
  <si>
    <t>A20</t>
  </si>
  <si>
    <t>8)</t>
  </si>
  <si>
    <t>Altre immobilizzazioni materiali</t>
  </si>
  <si>
    <t>A21</t>
  </si>
  <si>
    <t>9)</t>
  </si>
  <si>
    <t>Immobilizzazioni materiali in corso e acconti</t>
  </si>
  <si>
    <t>A22</t>
  </si>
  <si>
    <t>Entro 12 mesi</t>
  </si>
  <si>
    <t>Oltre 12 mesi</t>
  </si>
  <si>
    <t>A23</t>
  </si>
  <si>
    <t>III</t>
  </si>
  <si>
    <t>Immobilizzazioni finanziarie</t>
  </si>
  <si>
    <t>A24</t>
  </si>
  <si>
    <t>Crediti finanziari</t>
  </si>
  <si>
    <t>A25</t>
  </si>
  <si>
    <t>Crediti finanziari v/Stato</t>
  </si>
  <si>
    <t>A26</t>
  </si>
  <si>
    <t>Crediti finanziari v/Regione</t>
  </si>
  <si>
    <t>A27</t>
  </si>
  <si>
    <t>c)</t>
  </si>
  <si>
    <t>Crediti finanziari v/partecipate</t>
  </si>
  <si>
    <t>A28</t>
  </si>
  <si>
    <t>d)</t>
  </si>
  <si>
    <t>Crediti finanziari v/altri</t>
  </si>
  <si>
    <t>A29</t>
  </si>
  <si>
    <t>Titoli</t>
  </si>
  <si>
    <t>A30</t>
  </si>
  <si>
    <t>Partecipazioni</t>
  </si>
  <si>
    <t>A31</t>
  </si>
  <si>
    <t>Altri titoli</t>
  </si>
  <si>
    <t>A32</t>
  </si>
  <si>
    <t>Totale A)</t>
  </si>
  <si>
    <t>A33</t>
  </si>
  <si>
    <t>A34</t>
  </si>
  <si>
    <t>B)</t>
  </si>
  <si>
    <t>ATTIVO CIRCOLANTE</t>
  </si>
  <si>
    <t>A35</t>
  </si>
  <si>
    <t>Rimanenze</t>
  </si>
  <si>
    <t>A36</t>
  </si>
  <si>
    <t>Rimanenze beni sanitari</t>
  </si>
  <si>
    <t>A37</t>
  </si>
  <si>
    <t>Rimanenze beni non sanitari</t>
  </si>
  <si>
    <t>A38</t>
  </si>
  <si>
    <t>Acconti per acquisti beni sanitari</t>
  </si>
  <si>
    <t>A39</t>
  </si>
  <si>
    <t>Acconti per acquisti beni non sanitari</t>
  </si>
  <si>
    <t>A40</t>
  </si>
  <si>
    <t>A41</t>
  </si>
  <si>
    <t>Crediti</t>
  </si>
  <si>
    <t>A42</t>
  </si>
  <si>
    <t>Crediti v/Stato</t>
  </si>
  <si>
    <t>A43</t>
  </si>
  <si>
    <t>Crediti v/Stato - parte corrente</t>
  </si>
  <si>
    <t>A44</t>
  </si>
  <si>
    <r>
      <t xml:space="preserve">Crediti v/Stato per spesa corrente </t>
    </r>
    <r>
      <rPr>
        <sz val="11"/>
        <rFont val="Garamond"/>
        <family val="1"/>
      </rPr>
      <t>e acconti</t>
    </r>
  </si>
  <si>
    <t>A45</t>
  </si>
  <si>
    <t>Crediti v/Stato - altro</t>
  </si>
  <si>
    <t>A46</t>
  </si>
  <si>
    <t>Crediti v/Stato - investimenti</t>
  </si>
  <si>
    <t>A47</t>
  </si>
  <si>
    <t>Crediti v/Stato - per ricerca</t>
  </si>
  <si>
    <t>A48</t>
  </si>
  <si>
    <t>Crediti v/Ministero della Salute per ricerca corrente</t>
  </si>
  <si>
    <t>A49</t>
  </si>
  <si>
    <t>Crediti v/Ministero della Salute per ricerca finalizzata</t>
  </si>
  <si>
    <t>A50</t>
  </si>
  <si>
    <t xml:space="preserve">Crediti v/Stato per ricerca - altre Amministrazioni centrali </t>
  </si>
  <si>
    <t>A51</t>
  </si>
  <si>
    <t>Crediti v/Stato - investimenti per ricerca</t>
  </si>
  <si>
    <t>A52</t>
  </si>
  <si>
    <t>Crediti v/prefetture</t>
  </si>
  <si>
    <t>A53</t>
  </si>
  <si>
    <t>Crediti v/Regione o Provincia Autonoma</t>
  </si>
  <si>
    <t>A54</t>
  </si>
  <si>
    <t>Crediti v/Regione o Provincia Autonoma - parte corrente</t>
  </si>
  <si>
    <t>A55</t>
  </si>
  <si>
    <t>Crediti v/Regione o Provincia Autonoma per spesa corrente</t>
  </si>
  <si>
    <t>A56</t>
  </si>
  <si>
    <t xml:space="preserve">a)  Crediti v/Regione o Provincia Autonoma per finanziamento sanitario ordinario corrente </t>
  </si>
  <si>
    <t>A57</t>
  </si>
  <si>
    <t>b)  Crediti v/Regione o Provincia Autonoma per finanziamento sanitario aggiuntivo corrente LEA</t>
  </si>
  <si>
    <t>A58</t>
  </si>
  <si>
    <t>c)  Crediti v/Regione o Provincia Autonoma per finanziamento sanitario aggiuntivo corrente extra LEA</t>
  </si>
  <si>
    <t>A59</t>
  </si>
  <si>
    <t>d)  Crediti v/Regione o Provincia Autonoma per spesa corrente - altro</t>
  </si>
  <si>
    <t>A60</t>
  </si>
  <si>
    <t>Crediti v/Regione o Provincia Autonoma per ricerca</t>
  </si>
  <si>
    <t>A61</t>
  </si>
  <si>
    <t>Crediti v/Regione o Provincia Autonoma - patrimonio netto</t>
  </si>
  <si>
    <t>A62</t>
  </si>
  <si>
    <t>Crediti v/Regione o Provincia Autonoma per finanziamento per investimenti</t>
  </si>
  <si>
    <t>A63</t>
  </si>
  <si>
    <t>Crediti v/Regione o Provincia Autonoma per incremento fondo di dotazione</t>
  </si>
  <si>
    <t>A64</t>
  </si>
  <si>
    <t>Crediti v/Regione o Provincia Autonoma per ripiano perdite</t>
  </si>
  <si>
    <t>A65</t>
  </si>
  <si>
    <t>Crediti v/Regione o Provincia Autonoma per ricostituzione risorse da investimenti esercizi precedenti</t>
  </si>
  <si>
    <t>A66</t>
  </si>
  <si>
    <t>Crediti v/Comuni</t>
  </si>
  <si>
    <t>A67</t>
  </si>
  <si>
    <t>Crediti v/aziende sanitarie pubbliche e acconto quota FSR da distribuire</t>
  </si>
  <si>
    <t>A68</t>
  </si>
  <si>
    <t>Crediti v/aziende sanitarie pubbliche della Regione</t>
  </si>
  <si>
    <t>A69</t>
  </si>
  <si>
    <t>Crediti v/aziende sanitarie pubbliche fuori Regione</t>
  </si>
  <si>
    <t>A70</t>
  </si>
  <si>
    <t>Crediti v/società partecipate e/o enti dipendenti della Regione</t>
  </si>
  <si>
    <t>A71</t>
  </si>
  <si>
    <t>Crediti v/Erario</t>
  </si>
  <si>
    <t>A72</t>
  </si>
  <si>
    <t>Crediti v/altri</t>
  </si>
  <si>
    <t>A73</t>
  </si>
  <si>
    <t>Attività finanziarie che non costituiscono immobilizzazioni</t>
  </si>
  <si>
    <t>A74</t>
  </si>
  <si>
    <t>Partecipazioni che non costituiscono immobilizzazioni</t>
  </si>
  <si>
    <t>A75</t>
  </si>
  <si>
    <t>Altri titoli che non costituiscono immobilizzazioni</t>
  </si>
  <si>
    <t>A76</t>
  </si>
  <si>
    <t>IV</t>
  </si>
  <si>
    <t>Disponibilità liquide</t>
  </si>
  <si>
    <t>A77</t>
  </si>
  <si>
    <t>Cassa</t>
  </si>
  <si>
    <t>A78</t>
  </si>
  <si>
    <t>Istituto Tesoriere</t>
  </si>
  <si>
    <t>A79</t>
  </si>
  <si>
    <t>Tesoreria Unica</t>
  </si>
  <si>
    <t>A80</t>
  </si>
  <si>
    <t>Conto corrente postale</t>
  </si>
  <si>
    <t>A81</t>
  </si>
  <si>
    <t>Totale B)</t>
  </si>
  <si>
    <t>A82</t>
  </si>
  <si>
    <t>A83</t>
  </si>
  <si>
    <t>C)</t>
  </si>
  <si>
    <t>RATEI E RISCONTI ATTIVI</t>
  </si>
  <si>
    <t>A84</t>
  </si>
  <si>
    <t>Ratei attivi</t>
  </si>
  <si>
    <t>A85</t>
  </si>
  <si>
    <t>Risconti attivi</t>
  </si>
  <si>
    <t>A86</t>
  </si>
  <si>
    <t>Totale C)</t>
  </si>
  <si>
    <t>A87</t>
  </si>
  <si>
    <t>A88</t>
  </si>
  <si>
    <t>TOTALE ATTIVO (A+B+C)</t>
  </si>
  <si>
    <t>A89</t>
  </si>
  <si>
    <t>A90</t>
  </si>
  <si>
    <t>D)</t>
  </si>
  <si>
    <t>CONTI D'ORDINE</t>
  </si>
  <si>
    <t>A91</t>
  </si>
  <si>
    <t>Canoni di leasing ancora da pagare</t>
  </si>
  <si>
    <t>A92</t>
  </si>
  <si>
    <t>Depositi cauzionali</t>
  </si>
  <si>
    <t>A93</t>
  </si>
  <si>
    <t>Beni in comodato</t>
  </si>
  <si>
    <t>A94</t>
  </si>
  <si>
    <t>Altri conti d'ordine</t>
  </si>
  <si>
    <t>A95</t>
  </si>
  <si>
    <t>Totale D)</t>
  </si>
  <si>
    <t>P01</t>
  </si>
  <si>
    <t>A)</t>
  </si>
  <si>
    <t>PATRIMONIO NETTO</t>
  </si>
  <si>
    <t>P02</t>
  </si>
  <si>
    <t>Fondo di dotazione</t>
  </si>
  <si>
    <t>P03</t>
  </si>
  <si>
    <t>Finanziamenti per investimenti</t>
  </si>
  <si>
    <t>P04</t>
  </si>
  <si>
    <t>Finanziamenti per beni di prima dotazione</t>
  </si>
  <si>
    <t>P05</t>
  </si>
  <si>
    <t>Finanziamenti da Stato per investimenti</t>
  </si>
  <si>
    <t>P06</t>
  </si>
  <si>
    <t>Finanziamenti da Stato ex art. 20 Legge 67/88</t>
  </si>
  <si>
    <t>P07</t>
  </si>
  <si>
    <t>Finanziamenti da Stato per ricerca</t>
  </si>
  <si>
    <t>P08</t>
  </si>
  <si>
    <t>Finanziamenti da Stato - altro</t>
  </si>
  <si>
    <t>P09</t>
  </si>
  <si>
    <t>Finanziamenti da Regione per investimenti</t>
  </si>
  <si>
    <t>P10</t>
  </si>
  <si>
    <t>Finanziamenti da altri soggetti pubblici per investimenti</t>
  </si>
  <si>
    <t>P11</t>
  </si>
  <si>
    <t>Finanziamenti per investimenti da rettifica contributi in conto esercizio</t>
  </si>
  <si>
    <t>P12</t>
  </si>
  <si>
    <t>Riserve da donazioni e lasciti vincolati ad investimenti</t>
  </si>
  <si>
    <t>P13</t>
  </si>
  <si>
    <t>Altre riserve</t>
  </si>
  <si>
    <t>P14</t>
  </si>
  <si>
    <t>V</t>
  </si>
  <si>
    <t>Contributi per ripiano perdite</t>
  </si>
  <si>
    <t>P15</t>
  </si>
  <si>
    <t>VI</t>
  </si>
  <si>
    <t>Utili (perdite) portati a nuovo</t>
  </si>
  <si>
    <t>P16</t>
  </si>
  <si>
    <t>VII</t>
  </si>
  <si>
    <t>Utile (perdita) dell'esercizio</t>
  </si>
  <si>
    <t>P17</t>
  </si>
  <si>
    <t>P18</t>
  </si>
  <si>
    <t>P19</t>
  </si>
  <si>
    <t>FONDI PER RISCHI ED ONERI</t>
  </si>
  <si>
    <t>P20</t>
  </si>
  <si>
    <t>Fondi per imposte, anche differite</t>
  </si>
  <si>
    <t>P21</t>
  </si>
  <si>
    <t>Fondi per rischi</t>
  </si>
  <si>
    <t>P22</t>
  </si>
  <si>
    <t>Fondi da distribuire</t>
  </si>
  <si>
    <t>P23</t>
  </si>
  <si>
    <t>Quota inutilizzata contributi di parte corrente vincolati</t>
  </si>
  <si>
    <t>P24</t>
  </si>
  <si>
    <t>Altri fondi oneri</t>
  </si>
  <si>
    <t>P25</t>
  </si>
  <si>
    <t>P26</t>
  </si>
  <si>
    <t>P27</t>
  </si>
  <si>
    <t>TRATTAMENTO FINE RAPPORTO</t>
  </si>
  <si>
    <t>P28</t>
  </si>
  <si>
    <t>Premi operosità</t>
  </si>
  <si>
    <t>P29</t>
  </si>
  <si>
    <t>TFR personale dipendente</t>
  </si>
  <si>
    <t>P30</t>
  </si>
  <si>
    <t>P31</t>
  </si>
  <si>
    <t>P33</t>
  </si>
  <si>
    <t>DEBITI</t>
  </si>
  <si>
    <t>P34</t>
  </si>
  <si>
    <t>Mutui passivi</t>
  </si>
  <si>
    <t>P35</t>
  </si>
  <si>
    <t>Debiti v/Stato</t>
  </si>
  <si>
    <t>P36</t>
  </si>
  <si>
    <t>Debiti v/Regione o Provincia Autonoma</t>
  </si>
  <si>
    <t>P37</t>
  </si>
  <si>
    <t>Debiti v/Comuni</t>
  </si>
  <si>
    <t>P38</t>
  </si>
  <si>
    <t>Debiti v/aziende sanitarie pubbliche</t>
  </si>
  <si>
    <t>P39</t>
  </si>
  <si>
    <t>Debiti v/aziende sanitarie pubbliche della Regione per spesa corrente e mobilità</t>
  </si>
  <si>
    <t>P40</t>
  </si>
  <si>
    <t xml:space="preserve">Debiti v/aziende sanitarie pubbliche della Regione per finanziamento sanitario aggiuntivo corrente LEA </t>
  </si>
  <si>
    <t>P41</t>
  </si>
  <si>
    <t xml:space="preserve">Debiti v/aziende sanitarie pubbliche della Regione per finanziamento sanitario aggiuntivo corrente extra LEA </t>
  </si>
  <si>
    <t>P42</t>
  </si>
  <si>
    <t>Debiti v/aziende sanitarie pubbliche della Regione per altre prestazioni</t>
  </si>
  <si>
    <t>P43</t>
  </si>
  <si>
    <t>e)</t>
  </si>
  <si>
    <t>Debiti v/aziende sanitarie pubbliche della Regione per versamenti a patrimonio netto</t>
  </si>
  <si>
    <t>P44</t>
  </si>
  <si>
    <t>f)</t>
  </si>
  <si>
    <t>Debiti v/aziende sanitarie pubbliche fuori Regione</t>
  </si>
  <si>
    <t>P45</t>
  </si>
  <si>
    <t>Debiti v/società partecipate e/o enti dipendenti della Regione</t>
  </si>
  <si>
    <t>P46</t>
  </si>
  <si>
    <t>Debiti v/fornitori</t>
  </si>
  <si>
    <t>P47</t>
  </si>
  <si>
    <t>Debiti v/Istituto Tesoriere</t>
  </si>
  <si>
    <t>P48</t>
  </si>
  <si>
    <t>Debiti tributari</t>
  </si>
  <si>
    <t>P49</t>
  </si>
  <si>
    <t>10)</t>
  </si>
  <si>
    <t>Debiti v/altri finanziatori</t>
  </si>
  <si>
    <t>P50</t>
  </si>
  <si>
    <t>11)</t>
  </si>
  <si>
    <t>Debiti v/istituti previdenziali, assistenziali e sicurezza sociale</t>
  </si>
  <si>
    <t>P51</t>
  </si>
  <si>
    <t>12)</t>
  </si>
  <si>
    <t>Debiti v/altri</t>
  </si>
  <si>
    <t>P52</t>
  </si>
  <si>
    <t>P53</t>
  </si>
  <si>
    <t>P54</t>
  </si>
  <si>
    <t>E)</t>
  </si>
  <si>
    <t>RATEI E RISCONTI PASSIVI</t>
  </si>
  <si>
    <t>P55</t>
  </si>
  <si>
    <t>Ratei passivi</t>
  </si>
  <si>
    <t>P56</t>
  </si>
  <si>
    <t>Risconti passivi</t>
  </si>
  <si>
    <t>P57</t>
  </si>
  <si>
    <t>Totale E)</t>
  </si>
  <si>
    <t>P58</t>
  </si>
  <si>
    <t>P59</t>
  </si>
  <si>
    <t>TOTALE PASSIVO E PATRIMONIO NETTO (A+B+C+D+E)</t>
  </si>
  <si>
    <t>P60</t>
  </si>
  <si>
    <t>P61</t>
  </si>
  <si>
    <t>F)</t>
  </si>
  <si>
    <t>P62</t>
  </si>
  <si>
    <t>P63</t>
  </si>
  <si>
    <t>P64</t>
  </si>
  <si>
    <t>P65</t>
  </si>
  <si>
    <t>P66</t>
  </si>
  <si>
    <t>Totale F)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</si>
</sst>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64" formatCode="_(* #,##0_);_(* \(#,##0\);_(* &quot;-&quot;_);_(@_)"/>
    <numFmt numFmtId="165" formatCode="_ * #,##0_ ;_ * \-#,##0_ ;_ * &quot;-&quot;_ ;_ @_ "/>
    <numFmt numFmtId="166" formatCode="_-* #,##0_-;\-* #,##0_-;_-* &quot;-&quot;??_-;_-@_-"/>
    <numFmt numFmtId="167" formatCode="_ * #,##0_ ;_ * \-#,##0_ ;_ * &quot;-&quot;??_ ;_ @_ "/>
    <numFmt numFmtId="168" formatCode="0.0%"/>
    <numFmt numFmtId="169" formatCode="_ * #,##0.00_ ;_ * \-#,##0.00_ ;_ * &quot;-&quot;??_ ;_ @_ "/>
  </numFmts>
  <fonts count="2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ahoma"/>
      <family val="2"/>
    </font>
    <font>
      <b/>
      <sz val="18"/>
      <name val="Tahoma"/>
      <family val="2"/>
    </font>
    <font>
      <b/>
      <sz val="16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sz val="12"/>
      <name val="Garamond"/>
      <family val="1"/>
    </font>
    <font>
      <b/>
      <sz val="14"/>
      <name val="Garamond"/>
      <family val="1"/>
    </font>
    <font>
      <b/>
      <sz val="12"/>
      <name val="Garamond"/>
      <family val="1"/>
    </font>
    <font>
      <b/>
      <sz val="10"/>
      <name val="Tahoma"/>
      <family val="2"/>
    </font>
    <font>
      <i/>
      <sz val="14"/>
      <name val="Garamond"/>
      <family val="1"/>
    </font>
    <font>
      <b/>
      <i/>
      <sz val="10"/>
      <name val="Tahoma"/>
      <family val="2"/>
    </font>
    <font>
      <sz val="10"/>
      <name val="Arial"/>
      <family val="2"/>
    </font>
    <font>
      <i/>
      <sz val="12"/>
      <name val="Garamond"/>
      <family val="1"/>
    </font>
    <font>
      <b/>
      <i/>
      <sz val="12"/>
      <name val="Garamond"/>
      <family val="1"/>
    </font>
    <font>
      <sz val="11"/>
      <name val="Garamond"/>
      <family val="1"/>
    </font>
    <font>
      <sz val="10"/>
      <name val="Garamond"/>
      <family val="1"/>
    </font>
    <font>
      <b/>
      <u/>
      <sz val="12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255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1" xfId="1" applyFont="1" applyFill="1" applyBorder="1" applyAlignment="1">
      <alignment horizontal="centerContinuous" vertical="center" wrapText="1"/>
    </xf>
    <xf numFmtId="0" fontId="4" fillId="2" borderId="2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Continuous" wrapText="1"/>
    </xf>
    <xf numFmtId="0" fontId="3" fillId="2" borderId="3" xfId="1" applyFont="1" applyFill="1" applyBorder="1" applyAlignment="1">
      <alignment horizontal="centerContinuous" wrapText="1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2" fillId="2" borderId="0" xfId="1" applyFont="1" applyFill="1" applyBorder="1"/>
    <xf numFmtId="0" fontId="7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9" fillId="2" borderId="0" xfId="1" applyFont="1" applyFill="1"/>
    <xf numFmtId="0" fontId="10" fillId="2" borderId="1" xfId="2" applyNumberFormat="1" applyFont="1" applyFill="1" applyBorder="1" applyAlignment="1">
      <alignment horizontal="centerContinuous" vertical="center" wrapText="1"/>
    </xf>
    <xf numFmtId="0" fontId="10" fillId="2" borderId="2" xfId="2" applyNumberFormat="1" applyFont="1" applyFill="1" applyBorder="1" applyAlignment="1">
      <alignment horizontal="centerContinuous" vertical="center" wrapText="1"/>
    </xf>
    <xf numFmtId="0" fontId="10" fillId="2" borderId="3" xfId="2" applyNumberFormat="1" applyFont="1" applyFill="1" applyBorder="1" applyAlignment="1">
      <alignment horizontal="centerContinuous" vertical="center" wrapText="1"/>
    </xf>
    <xf numFmtId="0" fontId="13" fillId="2" borderId="14" xfId="2" applyNumberFormat="1" applyFont="1" applyFill="1" applyBorder="1" applyAlignment="1">
      <alignment horizontal="centerContinuous" vertical="center" wrapText="1"/>
    </xf>
    <xf numFmtId="0" fontId="10" fillId="2" borderId="15" xfId="2" applyNumberFormat="1" applyFont="1" applyFill="1" applyBorder="1" applyAlignment="1">
      <alignment horizontal="centerContinuous" vertical="center" wrapText="1"/>
    </xf>
    <xf numFmtId="0" fontId="10" fillId="2" borderId="16" xfId="2" applyNumberFormat="1" applyFont="1" applyFill="1" applyBorder="1" applyAlignment="1">
      <alignment horizontal="centerContinuous" vertical="center" wrapText="1"/>
    </xf>
    <xf numFmtId="4" fontId="14" fillId="2" borderId="18" xfId="3" applyNumberFormat="1" applyFont="1" applyFill="1" applyBorder="1" applyAlignment="1">
      <alignment horizontal="center" vertical="center" wrapText="1"/>
    </xf>
    <xf numFmtId="4" fontId="14" fillId="2" borderId="19" xfId="3" applyNumberFormat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vertical="center"/>
    </xf>
    <xf numFmtId="0" fontId="10" fillId="2" borderId="1" xfId="2" applyNumberFormat="1" applyFont="1" applyFill="1" applyBorder="1" applyAlignment="1">
      <alignment horizontal="center" vertical="center" wrapText="1"/>
    </xf>
    <xf numFmtId="164" fontId="11" fillId="2" borderId="20" xfId="2" applyFont="1" applyFill="1" applyBorder="1" applyAlignment="1">
      <alignment horizontal="left" vertical="center"/>
    </xf>
    <xf numFmtId="166" fontId="11" fillId="2" borderId="20" xfId="4" applyNumberFormat="1" applyFont="1" applyFill="1" applyBorder="1" applyAlignment="1">
      <alignment vertical="center"/>
    </xf>
    <xf numFmtId="166" fontId="11" fillId="2" borderId="21" xfId="4" applyNumberFormat="1" applyFont="1" applyFill="1" applyBorder="1" applyAlignment="1">
      <alignment vertical="center"/>
    </xf>
    <xf numFmtId="166" fontId="11" fillId="2" borderId="22" xfId="4" applyNumberFormat="1" applyFont="1" applyFill="1" applyBorder="1" applyAlignment="1">
      <alignment vertical="center"/>
    </xf>
    <xf numFmtId="167" fontId="11" fillId="2" borderId="22" xfId="4" applyNumberFormat="1" applyFont="1" applyFill="1" applyBorder="1" applyAlignment="1">
      <alignment horizontal="center" vertical="center"/>
    </xf>
    <xf numFmtId="168" fontId="11" fillId="2" borderId="23" xfId="5" applyNumberFormat="1" applyFont="1" applyFill="1" applyBorder="1" applyAlignment="1">
      <alignment horizontal="right" vertical="center"/>
    </xf>
    <xf numFmtId="164" fontId="11" fillId="3" borderId="24" xfId="2" applyFont="1" applyFill="1" applyBorder="1" applyAlignment="1">
      <alignment horizontal="left" vertical="center"/>
    </xf>
    <xf numFmtId="164" fontId="11" fillId="3" borderId="0" xfId="2" applyFont="1" applyFill="1" applyBorder="1" applyAlignment="1">
      <alignment horizontal="right" vertical="center"/>
    </xf>
    <xf numFmtId="49" fontId="11" fillId="3" borderId="0" xfId="2" applyNumberFormat="1" applyFont="1" applyFill="1" applyBorder="1" applyAlignment="1">
      <alignment horizontal="left" vertical="center"/>
    </xf>
    <xf numFmtId="166" fontId="11" fillId="3" borderId="0" xfId="4" applyNumberFormat="1" applyFont="1" applyFill="1" applyBorder="1" applyAlignment="1">
      <alignment vertical="center"/>
    </xf>
    <xf numFmtId="166" fontId="11" fillId="3" borderId="25" xfId="4" applyNumberFormat="1" applyFont="1" applyFill="1" applyBorder="1" applyAlignment="1">
      <alignment vertical="center"/>
    </xf>
    <xf numFmtId="166" fontId="11" fillId="0" borderId="26" xfId="4" applyNumberFormat="1" applyFont="1" applyFill="1" applyBorder="1" applyAlignment="1">
      <alignment vertical="center"/>
    </xf>
    <xf numFmtId="166" fontId="11" fillId="3" borderId="26" xfId="4" applyNumberFormat="1" applyFont="1" applyFill="1" applyBorder="1" applyAlignment="1">
      <alignment vertical="center"/>
    </xf>
    <xf numFmtId="167" fontId="11" fillId="3" borderId="26" xfId="4" applyNumberFormat="1" applyFont="1" applyFill="1" applyBorder="1" applyAlignment="1">
      <alignment horizontal="center" vertical="center"/>
    </xf>
    <xf numFmtId="168" fontId="11" fillId="3" borderId="27" xfId="5" applyNumberFormat="1" applyFont="1" applyFill="1" applyBorder="1" applyAlignment="1">
      <alignment horizontal="right" vertical="center"/>
    </xf>
    <xf numFmtId="0" fontId="11" fillId="3" borderId="0" xfId="1" applyFont="1" applyFill="1" applyAlignment="1">
      <alignment vertical="center"/>
    </xf>
    <xf numFmtId="164" fontId="9" fillId="3" borderId="24" xfId="2" applyFont="1" applyFill="1" applyBorder="1" applyAlignment="1">
      <alignment horizontal="left" vertical="center"/>
    </xf>
    <xf numFmtId="0" fontId="9" fillId="3" borderId="0" xfId="1" applyFont="1" applyFill="1" applyBorder="1" applyAlignment="1">
      <alignment horizontal="right" vertical="center"/>
    </xf>
    <xf numFmtId="49" fontId="9" fillId="3" borderId="0" xfId="1" applyNumberFormat="1" applyFont="1" applyFill="1" applyBorder="1" applyAlignment="1">
      <alignment vertical="center"/>
    </xf>
    <xf numFmtId="49" fontId="9" fillId="3" borderId="0" xfId="2" applyNumberFormat="1" applyFont="1" applyFill="1" applyBorder="1" applyAlignment="1">
      <alignment horizontal="right" vertical="center"/>
    </xf>
    <xf numFmtId="49" fontId="9" fillId="3" borderId="0" xfId="2" applyNumberFormat="1" applyFont="1" applyFill="1" applyBorder="1" applyAlignment="1">
      <alignment horizontal="left" vertical="center"/>
    </xf>
    <xf numFmtId="166" fontId="9" fillId="3" borderId="0" xfId="4" applyNumberFormat="1" applyFont="1" applyFill="1" applyBorder="1" applyAlignment="1">
      <alignment vertical="center"/>
    </xf>
    <xf numFmtId="166" fontId="9" fillId="3" borderId="25" xfId="4" applyNumberFormat="1" applyFont="1" applyFill="1" applyBorder="1" applyAlignment="1">
      <alignment vertical="center"/>
    </xf>
    <xf numFmtId="166" fontId="9" fillId="3" borderId="26" xfId="4" applyNumberFormat="1" applyFont="1" applyFill="1" applyBorder="1" applyAlignment="1">
      <alignment vertical="center"/>
    </xf>
    <xf numFmtId="167" fontId="9" fillId="3" borderId="26" xfId="4" applyNumberFormat="1" applyFont="1" applyFill="1" applyBorder="1" applyAlignment="1">
      <alignment horizontal="center" vertical="center"/>
    </xf>
    <xf numFmtId="168" fontId="9" fillId="3" borderId="27" xfId="5" applyNumberFormat="1" applyFont="1" applyFill="1" applyBorder="1" applyAlignment="1">
      <alignment horizontal="right" vertical="center"/>
    </xf>
    <xf numFmtId="0" fontId="9" fillId="3" borderId="0" xfId="1" applyFont="1" applyFill="1" applyAlignment="1">
      <alignment vertical="center"/>
    </xf>
    <xf numFmtId="0" fontId="9" fillId="3" borderId="24" xfId="1" applyFont="1" applyFill="1" applyBorder="1" applyAlignment="1">
      <alignment horizontal="center" vertical="center"/>
    </xf>
    <xf numFmtId="49" fontId="16" fillId="3" borderId="0" xfId="2" applyNumberFormat="1" applyFont="1" applyFill="1" applyBorder="1" applyAlignment="1">
      <alignment horizontal="left" vertical="center"/>
    </xf>
    <xf numFmtId="166" fontId="16" fillId="3" borderId="0" xfId="4" applyNumberFormat="1" applyFont="1" applyFill="1" applyBorder="1" applyAlignment="1">
      <alignment vertical="center"/>
    </xf>
    <xf numFmtId="166" fontId="16" fillId="3" borderId="25" xfId="4" applyNumberFormat="1" applyFont="1" applyFill="1" applyBorder="1" applyAlignment="1">
      <alignment vertical="center"/>
    </xf>
    <xf numFmtId="166" fontId="16" fillId="3" borderId="26" xfId="4" applyNumberFormat="1" applyFont="1" applyFill="1" applyBorder="1" applyAlignment="1">
      <alignment vertical="center"/>
    </xf>
    <xf numFmtId="167" fontId="16" fillId="3" borderId="26" xfId="4" applyNumberFormat="1" applyFont="1" applyFill="1" applyBorder="1" applyAlignment="1">
      <alignment horizontal="center" vertical="center"/>
    </xf>
    <xf numFmtId="168" fontId="16" fillId="3" borderId="27" xfId="5" applyNumberFormat="1" applyFont="1" applyFill="1" applyBorder="1" applyAlignment="1">
      <alignment horizontal="right" vertical="center"/>
    </xf>
    <xf numFmtId="0" fontId="16" fillId="3" borderId="24" xfId="1" applyFont="1" applyFill="1" applyBorder="1" applyAlignment="1">
      <alignment horizontal="center" vertical="center"/>
    </xf>
    <xf numFmtId="0" fontId="16" fillId="3" borderId="0" xfId="1" applyFont="1" applyFill="1" applyBorder="1" applyAlignment="1">
      <alignment horizontal="right" vertical="center"/>
    </xf>
    <xf numFmtId="49" fontId="16" fillId="3" borderId="0" xfId="1" applyNumberFormat="1" applyFont="1" applyFill="1" applyBorder="1" applyAlignment="1">
      <alignment vertical="center"/>
    </xf>
    <xf numFmtId="49" fontId="16" fillId="3" borderId="0" xfId="2" applyNumberFormat="1" applyFont="1" applyFill="1" applyBorder="1" applyAlignment="1">
      <alignment horizontal="right" vertical="center"/>
    </xf>
    <xf numFmtId="0" fontId="16" fillId="3" borderId="0" xfId="1" applyFont="1" applyFill="1" applyAlignment="1">
      <alignment vertical="center"/>
    </xf>
    <xf numFmtId="166" fontId="9" fillId="3" borderId="15" xfId="4" applyNumberFormat="1" applyFont="1" applyFill="1" applyBorder="1" applyAlignment="1">
      <alignment vertical="center"/>
    </xf>
    <xf numFmtId="166" fontId="9" fillId="3" borderId="16" xfId="4" applyNumberFormat="1" applyFont="1" applyFill="1" applyBorder="1" applyAlignment="1">
      <alignment vertical="center"/>
    </xf>
    <xf numFmtId="166" fontId="11" fillId="3" borderId="18" xfId="4" applyNumberFormat="1" applyFont="1" applyFill="1" applyBorder="1" applyAlignment="1">
      <alignment vertical="center"/>
    </xf>
    <xf numFmtId="49" fontId="9" fillId="3" borderId="25" xfId="2" applyNumberFormat="1" applyFont="1" applyFill="1" applyBorder="1" applyAlignment="1">
      <alignment horizontal="left" vertical="center"/>
    </xf>
    <xf numFmtId="166" fontId="16" fillId="3" borderId="17" xfId="4" applyNumberFormat="1" applyFont="1" applyFill="1" applyBorder="1" applyAlignment="1">
      <alignment vertical="center"/>
    </xf>
    <xf numFmtId="166" fontId="16" fillId="3" borderId="16" xfId="4" applyNumberFormat="1" applyFont="1" applyFill="1" applyBorder="1" applyAlignment="1">
      <alignment vertical="center"/>
    </xf>
    <xf numFmtId="49" fontId="9" fillId="3" borderId="15" xfId="2" applyNumberFormat="1" applyFont="1" applyFill="1" applyBorder="1" applyAlignment="1">
      <alignment vertical="center"/>
    </xf>
    <xf numFmtId="49" fontId="9" fillId="3" borderId="16" xfId="2" applyNumberFormat="1" applyFont="1" applyFill="1" applyBorder="1" applyAlignment="1">
      <alignment vertical="center"/>
    </xf>
    <xf numFmtId="164" fontId="17" fillId="4" borderId="28" xfId="2" applyFont="1" applyFill="1" applyBorder="1" applyAlignment="1">
      <alignment horizontal="left" vertical="center"/>
    </xf>
    <xf numFmtId="164" fontId="11" fillId="4" borderId="29" xfId="2" applyFont="1" applyFill="1" applyBorder="1" applyAlignment="1">
      <alignment horizontal="left" vertical="center"/>
    </xf>
    <xf numFmtId="49" fontId="11" fillId="4" borderId="29" xfId="2" applyNumberFormat="1" applyFont="1" applyFill="1" applyBorder="1" applyAlignment="1">
      <alignment horizontal="left" vertical="center"/>
    </xf>
    <xf numFmtId="166" fontId="11" fillId="4" borderId="29" xfId="4" applyNumberFormat="1" applyFont="1" applyFill="1" applyBorder="1" applyAlignment="1">
      <alignment vertical="center"/>
    </xf>
    <xf numFmtId="166" fontId="11" fillId="4" borderId="30" xfId="4" applyNumberFormat="1" applyFont="1" applyFill="1" applyBorder="1" applyAlignment="1">
      <alignment vertical="center"/>
    </xf>
    <xf numFmtId="166" fontId="11" fillId="4" borderId="18" xfId="4" applyNumberFormat="1" applyFont="1" applyFill="1" applyBorder="1" applyAlignment="1">
      <alignment vertical="center"/>
    </xf>
    <xf numFmtId="167" fontId="11" fillId="4" borderId="18" xfId="4" applyNumberFormat="1" applyFont="1" applyFill="1" applyBorder="1" applyAlignment="1">
      <alignment horizontal="center" vertical="center"/>
    </xf>
    <xf numFmtId="168" fontId="11" fillId="4" borderId="19" xfId="5" applyNumberFormat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center" vertical="center"/>
    </xf>
    <xf numFmtId="164" fontId="9" fillId="2" borderId="0" xfId="2" applyFont="1" applyFill="1" applyBorder="1" applyAlignment="1">
      <alignment horizontal="right" vertical="center"/>
    </xf>
    <xf numFmtId="49" fontId="9" fillId="2" borderId="0" xfId="2" applyNumberFormat="1" applyFont="1" applyFill="1" applyBorder="1" applyAlignment="1">
      <alignment horizontal="left" vertical="center"/>
    </xf>
    <xf numFmtId="166" fontId="9" fillId="2" borderId="0" xfId="4" applyNumberFormat="1" applyFont="1" applyFill="1" applyBorder="1" applyAlignment="1">
      <alignment vertical="center"/>
    </xf>
    <xf numFmtId="166" fontId="9" fillId="2" borderId="25" xfId="4" applyNumberFormat="1" applyFont="1" applyFill="1" applyBorder="1" applyAlignment="1">
      <alignment vertical="center"/>
    </xf>
    <xf numFmtId="166" fontId="9" fillId="2" borderId="26" xfId="4" applyNumberFormat="1" applyFont="1" applyFill="1" applyBorder="1" applyAlignment="1">
      <alignment vertical="center"/>
    </xf>
    <xf numFmtId="167" fontId="9" fillId="2" borderId="26" xfId="4" applyNumberFormat="1" applyFont="1" applyFill="1" applyBorder="1" applyAlignment="1">
      <alignment horizontal="center" vertical="center"/>
    </xf>
    <xf numFmtId="168" fontId="9" fillId="2" borderId="27" xfId="5" applyNumberFormat="1" applyFont="1" applyFill="1" applyBorder="1" applyAlignment="1">
      <alignment horizontal="right" vertical="center"/>
    </xf>
    <xf numFmtId="0" fontId="9" fillId="2" borderId="0" xfId="1" applyFont="1" applyFill="1" applyAlignment="1">
      <alignment vertical="center"/>
    </xf>
    <xf numFmtId="164" fontId="11" fillId="2" borderId="24" xfId="2" applyFont="1" applyFill="1" applyBorder="1" applyAlignment="1">
      <alignment horizontal="left" vertical="center"/>
    </xf>
    <xf numFmtId="0" fontId="11" fillId="2" borderId="0" xfId="1" applyFont="1" applyFill="1" applyBorder="1" applyAlignment="1">
      <alignment horizontal="left" vertical="center"/>
    </xf>
    <xf numFmtId="49" fontId="11" fillId="2" borderId="0" xfId="1" applyNumberFormat="1" applyFont="1" applyFill="1" applyBorder="1" applyAlignment="1">
      <alignment horizontal="center" vertical="center"/>
    </xf>
    <xf numFmtId="166" fontId="11" fillId="2" borderId="0" xfId="4" applyNumberFormat="1" applyFont="1" applyFill="1" applyBorder="1" applyAlignment="1">
      <alignment vertical="center"/>
    </xf>
    <xf numFmtId="166" fontId="11" fillId="2" borderId="25" xfId="4" applyNumberFormat="1" applyFont="1" applyFill="1" applyBorder="1" applyAlignment="1">
      <alignment vertical="center"/>
    </xf>
    <xf numFmtId="166" fontId="11" fillId="2" borderId="26" xfId="4" applyNumberFormat="1" applyFont="1" applyFill="1" applyBorder="1" applyAlignment="1">
      <alignment vertical="center"/>
    </xf>
    <xf numFmtId="167" fontId="11" fillId="2" borderId="26" xfId="4" applyNumberFormat="1" applyFont="1" applyFill="1" applyBorder="1" applyAlignment="1">
      <alignment horizontal="center" vertical="center"/>
    </xf>
    <xf numFmtId="168" fontId="11" fillId="2" borderId="27" xfId="5" applyNumberFormat="1" applyFont="1" applyFill="1" applyBorder="1" applyAlignment="1">
      <alignment horizontal="right" vertical="center"/>
    </xf>
    <xf numFmtId="164" fontId="11" fillId="2" borderId="0" xfId="2" applyFont="1" applyFill="1" applyBorder="1" applyAlignment="1">
      <alignment horizontal="right" vertical="center"/>
    </xf>
    <xf numFmtId="49" fontId="11" fillId="2" borderId="0" xfId="2" applyNumberFormat="1" applyFont="1" applyFill="1" applyBorder="1" applyAlignment="1">
      <alignment horizontal="left" vertical="center"/>
    </xf>
    <xf numFmtId="164" fontId="9" fillId="2" borderId="24" xfId="2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right" vertical="center"/>
    </xf>
    <xf numFmtId="49" fontId="9" fillId="2" borderId="0" xfId="1" applyNumberFormat="1" applyFont="1" applyFill="1" applyBorder="1" applyAlignment="1">
      <alignment vertical="center"/>
    </xf>
    <xf numFmtId="49" fontId="9" fillId="2" borderId="0" xfId="2" applyNumberFormat="1" applyFont="1" applyFill="1" applyBorder="1" applyAlignment="1">
      <alignment horizontal="right" vertical="center"/>
    </xf>
    <xf numFmtId="166" fontId="11" fillId="3" borderId="18" xfId="4" applyNumberFormat="1" applyFont="1" applyFill="1" applyBorder="1" applyAlignment="1">
      <alignment horizontal="center" vertical="center"/>
    </xf>
    <xf numFmtId="166" fontId="9" fillId="3" borderId="0" xfId="1" applyNumberFormat="1" applyFont="1" applyFill="1" applyAlignment="1">
      <alignment vertical="center"/>
    </xf>
    <xf numFmtId="164" fontId="9" fillId="3" borderId="14" xfId="2" applyFont="1" applyFill="1" applyBorder="1" applyAlignment="1">
      <alignment horizontal="left" vertical="center"/>
    </xf>
    <xf numFmtId="0" fontId="9" fillId="3" borderId="15" xfId="1" applyFont="1" applyFill="1" applyBorder="1" applyAlignment="1">
      <alignment horizontal="right" vertical="center"/>
    </xf>
    <xf numFmtId="49" fontId="9" fillId="3" borderId="15" xfId="1" applyNumberFormat="1" applyFont="1" applyFill="1" applyBorder="1" applyAlignment="1">
      <alignment vertical="center"/>
    </xf>
    <xf numFmtId="49" fontId="9" fillId="3" borderId="15" xfId="2" applyNumberFormat="1" applyFont="1" applyFill="1" applyBorder="1" applyAlignment="1">
      <alignment horizontal="right" vertical="center"/>
    </xf>
    <xf numFmtId="49" fontId="16" fillId="3" borderId="15" xfId="2" applyNumberFormat="1" applyFont="1" applyFill="1" applyBorder="1" applyAlignment="1">
      <alignment horizontal="left" vertical="center"/>
    </xf>
    <xf numFmtId="49" fontId="9" fillId="3" borderId="16" xfId="2" applyNumberFormat="1" applyFont="1" applyFill="1" applyBorder="1" applyAlignment="1">
      <alignment horizontal="left" vertical="center"/>
    </xf>
    <xf numFmtId="166" fontId="9" fillId="3" borderId="17" xfId="4" applyNumberFormat="1" applyFont="1" applyFill="1" applyBorder="1" applyAlignment="1">
      <alignment vertical="center"/>
    </xf>
    <xf numFmtId="167" fontId="9" fillId="3" borderId="17" xfId="4" applyNumberFormat="1" applyFont="1" applyFill="1" applyBorder="1" applyAlignment="1">
      <alignment horizontal="center" vertical="center"/>
    </xf>
    <xf numFmtId="168" fontId="9" fillId="3" borderId="31" xfId="5" applyNumberFormat="1" applyFont="1" applyFill="1" applyBorder="1" applyAlignment="1">
      <alignment horizontal="right" vertical="center"/>
    </xf>
    <xf numFmtId="49" fontId="16" fillId="0" borderId="25" xfId="2" applyNumberFormat="1" applyFont="1" applyFill="1" applyBorder="1" applyAlignment="1">
      <alignment horizontal="left" vertical="center"/>
    </xf>
    <xf numFmtId="49" fontId="16" fillId="0" borderId="25" xfId="2" applyNumberFormat="1" applyFont="1" applyFill="1" applyBorder="1" applyAlignment="1">
      <alignment horizontal="left" vertical="center" wrapText="1"/>
    </xf>
    <xf numFmtId="166" fontId="19" fillId="3" borderId="26" xfId="4" applyNumberFormat="1" applyFont="1" applyFill="1" applyBorder="1" applyAlignment="1">
      <alignment vertical="center"/>
    </xf>
    <xf numFmtId="164" fontId="9" fillId="0" borderId="24" xfId="2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right" vertical="center"/>
    </xf>
    <xf numFmtId="49" fontId="9" fillId="0" borderId="0" xfId="1" applyNumberFormat="1" applyFont="1" applyFill="1" applyBorder="1" applyAlignment="1">
      <alignment vertical="center"/>
    </xf>
    <xf numFmtId="49" fontId="9" fillId="0" borderId="0" xfId="2" applyNumberFormat="1" applyFont="1" applyFill="1" applyBorder="1" applyAlignment="1">
      <alignment horizontal="right" vertical="center"/>
    </xf>
    <xf numFmtId="49" fontId="9" fillId="0" borderId="0" xfId="2" applyNumberFormat="1" applyFont="1" applyFill="1" applyBorder="1" applyAlignment="1">
      <alignment horizontal="left" vertical="center"/>
    </xf>
    <xf numFmtId="166" fontId="19" fillId="0" borderId="26" xfId="4" applyNumberFormat="1" applyFont="1" applyFill="1" applyBorder="1" applyAlignment="1">
      <alignment vertical="center"/>
    </xf>
    <xf numFmtId="167" fontId="9" fillId="0" borderId="26" xfId="4" applyNumberFormat="1" applyFont="1" applyFill="1" applyBorder="1" applyAlignment="1">
      <alignment horizontal="center" vertical="center"/>
    </xf>
    <xf numFmtId="168" fontId="9" fillId="0" borderId="27" xfId="5" applyNumberFormat="1" applyFont="1" applyFill="1" applyBorder="1" applyAlignment="1">
      <alignment horizontal="right" vertical="center"/>
    </xf>
    <xf numFmtId="0" fontId="9" fillId="0" borderId="0" xfId="1" applyFont="1" applyFill="1" applyAlignment="1">
      <alignment vertical="center"/>
    </xf>
    <xf numFmtId="166" fontId="16" fillId="0" borderId="26" xfId="4" applyNumberFormat="1" applyFont="1" applyFill="1" applyBorder="1" applyAlignment="1">
      <alignment vertical="center"/>
    </xf>
    <xf numFmtId="49" fontId="9" fillId="0" borderId="25" xfId="2" applyNumberFormat="1" applyFont="1" applyFill="1" applyBorder="1" applyAlignment="1">
      <alignment horizontal="left" vertical="center"/>
    </xf>
    <xf numFmtId="49" fontId="9" fillId="0" borderId="25" xfId="2" applyNumberFormat="1" applyFont="1" applyFill="1" applyBorder="1" applyAlignment="1">
      <alignment horizontal="left" vertical="center" wrapText="1"/>
    </xf>
    <xf numFmtId="164" fontId="9" fillId="3" borderId="0" xfId="2" applyFont="1" applyFill="1" applyBorder="1" applyAlignment="1">
      <alignment horizontal="right" vertical="center"/>
    </xf>
    <xf numFmtId="166" fontId="9" fillId="0" borderId="26" xfId="4" applyNumberFormat="1" applyFont="1" applyFill="1" applyBorder="1" applyAlignment="1">
      <alignment vertical="center"/>
    </xf>
    <xf numFmtId="166" fontId="11" fillId="3" borderId="20" xfId="4" applyNumberFormat="1" applyFont="1" applyFill="1" applyBorder="1" applyAlignment="1">
      <alignment vertical="center"/>
    </xf>
    <xf numFmtId="166" fontId="11" fillId="3" borderId="21" xfId="4" applyNumberFormat="1" applyFont="1" applyFill="1" applyBorder="1" applyAlignment="1">
      <alignment vertical="center"/>
    </xf>
    <xf numFmtId="164" fontId="17" fillId="4" borderId="32" xfId="2" applyFont="1" applyFill="1" applyBorder="1" applyAlignment="1">
      <alignment horizontal="left" vertical="center"/>
    </xf>
    <xf numFmtId="0" fontId="20" fillId="5" borderId="33" xfId="1" applyFont="1" applyFill="1" applyBorder="1" applyAlignment="1">
      <alignment horizontal="left" vertical="center"/>
    </xf>
    <xf numFmtId="164" fontId="9" fillId="5" borderId="34" xfId="2" applyFont="1" applyFill="1" applyBorder="1" applyAlignment="1">
      <alignment horizontal="right" vertical="center"/>
    </xf>
    <xf numFmtId="49" fontId="9" fillId="5" borderId="34" xfId="1" applyNumberFormat="1" applyFont="1" applyFill="1" applyBorder="1" applyAlignment="1">
      <alignment vertical="center"/>
    </xf>
    <xf numFmtId="49" fontId="9" fillId="5" borderId="34" xfId="1" applyNumberFormat="1" applyFont="1" applyFill="1" applyBorder="1" applyAlignment="1">
      <alignment horizontal="center" vertical="center"/>
    </xf>
    <xf numFmtId="166" fontId="11" fillId="5" borderId="34" xfId="4" applyNumberFormat="1" applyFont="1" applyFill="1" applyBorder="1" applyAlignment="1">
      <alignment vertical="center"/>
    </xf>
    <xf numFmtId="166" fontId="11" fillId="5" borderId="35" xfId="4" applyNumberFormat="1" applyFont="1" applyFill="1" applyBorder="1" applyAlignment="1">
      <alignment vertical="center"/>
    </xf>
    <xf numFmtId="166" fontId="11" fillId="5" borderId="36" xfId="4" applyNumberFormat="1" applyFont="1" applyFill="1" applyBorder="1" applyAlignment="1">
      <alignment vertical="center"/>
    </xf>
    <xf numFmtId="167" fontId="11" fillId="5" borderId="36" xfId="4" applyNumberFormat="1" applyFont="1" applyFill="1" applyBorder="1" applyAlignment="1">
      <alignment horizontal="center" vertical="center"/>
    </xf>
    <xf numFmtId="168" fontId="11" fillId="5" borderId="37" xfId="5" applyNumberFormat="1" applyFont="1" applyFill="1" applyBorder="1" applyAlignment="1">
      <alignment horizontal="right" vertical="center"/>
    </xf>
    <xf numFmtId="0" fontId="9" fillId="2" borderId="38" xfId="1" applyFont="1" applyFill="1" applyBorder="1" applyAlignment="1">
      <alignment horizontal="center" vertical="center"/>
    </xf>
    <xf numFmtId="164" fontId="9" fillId="2" borderId="39" xfId="2" applyFont="1" applyFill="1" applyBorder="1" applyAlignment="1">
      <alignment horizontal="right" vertical="center"/>
    </xf>
    <xf numFmtId="49" fontId="9" fillId="2" borderId="39" xfId="2" applyNumberFormat="1" applyFont="1" applyFill="1" applyBorder="1" applyAlignment="1">
      <alignment horizontal="left" vertical="center"/>
    </xf>
    <xf numFmtId="166" fontId="9" fillId="2" borderId="39" xfId="4" applyNumberFormat="1" applyFont="1" applyFill="1" applyBorder="1" applyAlignment="1">
      <alignment vertical="center"/>
    </xf>
    <xf numFmtId="166" fontId="9" fillId="2" borderId="40" xfId="4" applyNumberFormat="1" applyFont="1" applyFill="1" applyBorder="1" applyAlignment="1">
      <alignment vertical="center"/>
    </xf>
    <xf numFmtId="166" fontId="9" fillId="2" borderId="41" xfId="4" applyNumberFormat="1" applyFont="1" applyFill="1" applyBorder="1" applyAlignment="1">
      <alignment vertical="center"/>
    </xf>
    <xf numFmtId="167" fontId="9" fillId="2" borderId="41" xfId="4" applyNumberFormat="1" applyFont="1" applyFill="1" applyBorder="1" applyAlignment="1">
      <alignment horizontal="center" vertical="center"/>
    </xf>
    <xf numFmtId="168" fontId="9" fillId="2" borderId="42" xfId="5" applyNumberFormat="1" applyFont="1" applyFill="1" applyBorder="1" applyAlignment="1">
      <alignment horizontal="right" vertical="center"/>
    </xf>
    <xf numFmtId="49" fontId="9" fillId="2" borderId="0" xfId="1" applyNumberFormat="1" applyFont="1" applyFill="1" applyBorder="1" applyAlignment="1">
      <alignment horizontal="center" vertical="center"/>
    </xf>
    <xf numFmtId="49" fontId="11" fillId="2" borderId="0" xfId="1" applyNumberFormat="1" applyFont="1" applyFill="1" applyBorder="1" applyAlignment="1">
      <alignment vertical="center"/>
    </xf>
    <xf numFmtId="164" fontId="17" fillId="4" borderId="43" xfId="2" applyFont="1" applyFill="1" applyBorder="1" applyAlignment="1">
      <alignment horizontal="left" vertical="center"/>
    </xf>
    <xf numFmtId="164" fontId="11" fillId="4" borderId="44" xfId="2" applyFont="1" applyFill="1" applyBorder="1" applyAlignment="1">
      <alignment horizontal="left" vertical="center"/>
    </xf>
    <xf numFmtId="49" fontId="11" fillId="4" borderId="44" xfId="2" applyNumberFormat="1" applyFont="1" applyFill="1" applyBorder="1" applyAlignment="1">
      <alignment horizontal="left" vertical="center"/>
    </xf>
    <xf numFmtId="166" fontId="11" fillId="4" borderId="44" xfId="4" applyNumberFormat="1" applyFont="1" applyFill="1" applyBorder="1" applyAlignment="1">
      <alignment vertical="center"/>
    </xf>
    <xf numFmtId="166" fontId="11" fillId="4" borderId="45" xfId="4" applyNumberFormat="1" applyFont="1" applyFill="1" applyBorder="1" applyAlignment="1">
      <alignment vertical="center"/>
    </xf>
    <xf numFmtId="166" fontId="11" fillId="4" borderId="46" xfId="4" applyNumberFormat="1" applyFont="1" applyFill="1" applyBorder="1" applyAlignment="1">
      <alignment vertical="center"/>
    </xf>
    <xf numFmtId="167" fontId="11" fillId="4" borderId="46" xfId="4" applyNumberFormat="1" applyFont="1" applyFill="1" applyBorder="1" applyAlignment="1">
      <alignment horizontal="center" vertical="center"/>
    </xf>
    <xf numFmtId="168" fontId="11" fillId="4" borderId="47" xfId="5" applyNumberFormat="1" applyFont="1" applyFill="1" applyBorder="1" applyAlignment="1">
      <alignment horizontal="right" vertical="center"/>
    </xf>
    <xf numFmtId="164" fontId="17" fillId="3" borderId="48" xfId="2" applyFont="1" applyFill="1" applyBorder="1" applyAlignment="1">
      <alignment horizontal="left" vertical="center"/>
    </xf>
    <xf numFmtId="164" fontId="11" fillId="3" borderId="20" xfId="2" applyFont="1" applyFill="1" applyBorder="1" applyAlignment="1">
      <alignment horizontal="left" vertical="center"/>
    </xf>
    <xf numFmtId="49" fontId="11" fillId="3" borderId="20" xfId="2" applyNumberFormat="1" applyFont="1" applyFill="1" applyBorder="1" applyAlignment="1">
      <alignment horizontal="left" vertical="center"/>
    </xf>
    <xf numFmtId="166" fontId="11" fillId="3" borderId="22" xfId="4" applyNumberFormat="1" applyFont="1" applyFill="1" applyBorder="1" applyAlignment="1">
      <alignment vertical="center"/>
    </xf>
    <xf numFmtId="167" fontId="11" fillId="3" borderId="22" xfId="4" applyNumberFormat="1" applyFont="1" applyFill="1" applyBorder="1" applyAlignment="1">
      <alignment horizontal="center" vertical="center"/>
    </xf>
    <xf numFmtId="168" fontId="11" fillId="3" borderId="23" xfId="5" applyNumberFormat="1" applyFont="1" applyFill="1" applyBorder="1" applyAlignment="1">
      <alignment horizontal="right" vertical="center"/>
    </xf>
    <xf numFmtId="164" fontId="11" fillId="2" borderId="48" xfId="2" applyFont="1" applyFill="1" applyBorder="1" applyAlignment="1">
      <alignment horizontal="left" vertical="center"/>
    </xf>
    <xf numFmtId="165" fontId="11" fillId="2" borderId="20" xfId="3" applyNumberFormat="1" applyFont="1" applyFill="1" applyBorder="1" applyAlignment="1">
      <alignment vertical="center"/>
    </xf>
    <xf numFmtId="166" fontId="9" fillId="3" borderId="20" xfId="4" applyNumberFormat="1" applyFont="1" applyFill="1" applyBorder="1" applyAlignment="1">
      <alignment vertical="center"/>
    </xf>
    <xf numFmtId="165" fontId="11" fillId="2" borderId="22" xfId="3" applyNumberFormat="1" applyFont="1" applyFill="1" applyBorder="1" applyAlignment="1">
      <alignment vertical="center"/>
    </xf>
    <xf numFmtId="167" fontId="11" fillId="2" borderId="22" xfId="6" applyNumberFormat="1" applyFont="1" applyFill="1" applyBorder="1" applyAlignment="1">
      <alignment horizontal="center" vertical="center"/>
    </xf>
    <xf numFmtId="49" fontId="11" fillId="2" borderId="0" xfId="2" applyNumberFormat="1" applyFont="1" applyFill="1" applyBorder="1" applyAlignment="1">
      <alignment horizontal="right" vertical="center"/>
    </xf>
    <xf numFmtId="165" fontId="11" fillId="2" borderId="0" xfId="3" applyNumberFormat="1" applyFont="1" applyFill="1" applyBorder="1" applyAlignment="1">
      <alignment vertical="center"/>
    </xf>
    <xf numFmtId="165" fontId="11" fillId="2" borderId="26" xfId="3" applyNumberFormat="1" applyFont="1" applyFill="1" applyBorder="1" applyAlignment="1">
      <alignment vertical="center"/>
    </xf>
    <xf numFmtId="167" fontId="11" fillId="2" borderId="26" xfId="6" applyNumberFormat="1" applyFont="1" applyFill="1" applyBorder="1" applyAlignment="1">
      <alignment horizontal="center" vertical="center"/>
    </xf>
    <xf numFmtId="49" fontId="11" fillId="3" borderId="0" xfId="2" applyNumberFormat="1" applyFont="1" applyFill="1" applyBorder="1" applyAlignment="1">
      <alignment horizontal="right" vertical="center"/>
    </xf>
    <xf numFmtId="165" fontId="11" fillId="3" borderId="0" xfId="3" applyNumberFormat="1" applyFont="1" applyFill="1" applyBorder="1" applyAlignment="1">
      <alignment vertical="center"/>
    </xf>
    <xf numFmtId="49" fontId="16" fillId="0" borderId="0" xfId="2" applyNumberFormat="1" applyFont="1" applyFill="1" applyBorder="1" applyAlignment="1">
      <alignment horizontal="left" vertical="center"/>
    </xf>
    <xf numFmtId="166" fontId="9" fillId="0" borderId="0" xfId="4" applyNumberFormat="1" applyFont="1" applyFill="1" applyBorder="1" applyAlignment="1">
      <alignment vertical="center"/>
    </xf>
    <xf numFmtId="165" fontId="11" fillId="3" borderId="26" xfId="3" applyNumberFormat="1" applyFont="1" applyFill="1" applyBorder="1" applyAlignment="1">
      <alignment vertical="center"/>
    </xf>
    <xf numFmtId="167" fontId="11" fillId="3" borderId="26" xfId="6" applyNumberFormat="1" applyFont="1" applyFill="1" applyBorder="1" applyAlignment="1">
      <alignment horizontal="center" vertical="center"/>
    </xf>
    <xf numFmtId="165" fontId="11" fillId="2" borderId="17" xfId="3" applyNumberFormat="1" applyFont="1" applyFill="1" applyBorder="1" applyAlignment="1">
      <alignment vertical="center"/>
    </xf>
    <xf numFmtId="166" fontId="11" fillId="4" borderId="17" xfId="4" applyNumberFormat="1" applyFont="1" applyFill="1" applyBorder="1" applyAlignment="1">
      <alignment vertical="center"/>
    </xf>
    <xf numFmtId="165" fontId="9" fillId="2" borderId="0" xfId="3" applyNumberFormat="1" applyFont="1" applyFill="1" applyBorder="1" applyAlignment="1">
      <alignment vertical="center"/>
    </xf>
    <xf numFmtId="165" fontId="9" fillId="2" borderId="25" xfId="3" applyNumberFormat="1" applyFont="1" applyFill="1" applyBorder="1" applyAlignment="1">
      <alignment vertical="center"/>
    </xf>
    <xf numFmtId="165" fontId="9" fillId="2" borderId="26" xfId="3" applyNumberFormat="1" applyFont="1" applyFill="1" applyBorder="1" applyAlignment="1">
      <alignment vertical="center"/>
    </xf>
    <xf numFmtId="167" fontId="9" fillId="2" borderId="26" xfId="6" applyNumberFormat="1" applyFont="1" applyFill="1" applyBorder="1" applyAlignment="1">
      <alignment horizontal="center" vertical="center"/>
    </xf>
    <xf numFmtId="49" fontId="11" fillId="2" borderId="0" xfId="1" applyNumberFormat="1" applyFont="1" applyFill="1" applyBorder="1" applyAlignment="1">
      <alignment horizontal="left" vertical="center"/>
    </xf>
    <xf numFmtId="165" fontId="11" fillId="2" borderId="25" xfId="3" applyNumberFormat="1" applyFont="1" applyFill="1" applyBorder="1" applyAlignment="1">
      <alignment vertical="center"/>
    </xf>
    <xf numFmtId="165" fontId="11" fillId="3" borderId="25" xfId="3" applyNumberFormat="1" applyFont="1" applyFill="1" applyBorder="1" applyAlignment="1">
      <alignment vertical="center"/>
    </xf>
    <xf numFmtId="49" fontId="11" fillId="3" borderId="0" xfId="1" applyNumberFormat="1" applyFont="1" applyFill="1" applyBorder="1" applyAlignment="1">
      <alignment vertical="center"/>
    </xf>
    <xf numFmtId="0" fontId="9" fillId="2" borderId="0" xfId="1" applyFont="1" applyFill="1" applyAlignment="1">
      <alignment horizontal="center" vertical="center"/>
    </xf>
    <xf numFmtId="49" fontId="9" fillId="2" borderId="20" xfId="2" applyNumberFormat="1" applyFont="1" applyFill="1" applyBorder="1" applyAlignment="1">
      <alignment horizontal="left" vertical="center"/>
    </xf>
    <xf numFmtId="165" fontId="9" fillId="2" borderId="20" xfId="3" applyNumberFormat="1" applyFont="1" applyFill="1" applyBorder="1" applyAlignment="1">
      <alignment vertical="center"/>
    </xf>
    <xf numFmtId="165" fontId="9" fillId="2" borderId="21" xfId="3" applyNumberFormat="1" applyFont="1" applyFill="1" applyBorder="1" applyAlignment="1">
      <alignment vertical="center"/>
    </xf>
    <xf numFmtId="49" fontId="11" fillId="2" borderId="25" xfId="2" applyNumberFormat="1" applyFont="1" applyFill="1" applyBorder="1" applyAlignment="1">
      <alignment horizontal="left" vertical="center"/>
    </xf>
    <xf numFmtId="165" fontId="11" fillId="2" borderId="21" xfId="3" applyNumberFormat="1" applyFont="1" applyFill="1" applyBorder="1" applyAlignment="1">
      <alignment vertical="center"/>
    </xf>
    <xf numFmtId="49" fontId="11" fillId="3" borderId="25" xfId="2" applyNumberFormat="1" applyFont="1" applyFill="1" applyBorder="1" applyAlignment="1">
      <alignment horizontal="left" vertical="center"/>
    </xf>
    <xf numFmtId="49" fontId="16" fillId="3" borderId="25" xfId="2" applyNumberFormat="1" applyFont="1" applyFill="1" applyBorder="1" applyAlignment="1">
      <alignment horizontal="left" vertical="center"/>
    </xf>
    <xf numFmtId="49" fontId="16" fillId="0" borderId="0" xfId="2" applyNumberFormat="1" applyFont="1" applyFill="1" applyBorder="1" applyAlignment="1">
      <alignment horizontal="right" vertical="center"/>
    </xf>
    <xf numFmtId="165" fontId="11" fillId="0" borderId="25" xfId="3" applyNumberFormat="1" applyFont="1" applyFill="1" applyBorder="1" applyAlignment="1">
      <alignment vertical="center"/>
    </xf>
    <xf numFmtId="165" fontId="16" fillId="2" borderId="26" xfId="3" applyNumberFormat="1" applyFont="1" applyFill="1" applyBorder="1" applyAlignment="1">
      <alignment vertical="center"/>
    </xf>
    <xf numFmtId="167" fontId="16" fillId="0" borderId="26" xfId="6" applyNumberFormat="1" applyFont="1" applyFill="1" applyBorder="1" applyAlignment="1">
      <alignment horizontal="center" vertical="center"/>
    </xf>
    <xf numFmtId="168" fontId="16" fillId="0" borderId="27" xfId="5" applyNumberFormat="1" applyFont="1" applyFill="1" applyBorder="1" applyAlignment="1">
      <alignment horizontal="right" vertical="center"/>
    </xf>
    <xf numFmtId="167" fontId="16" fillId="2" borderId="26" xfId="6" applyNumberFormat="1" applyFont="1" applyFill="1" applyBorder="1" applyAlignment="1">
      <alignment horizontal="center" vertical="center"/>
    </xf>
    <xf numFmtId="168" fontId="16" fillId="2" borderId="27" xfId="5" applyNumberFormat="1" applyFont="1" applyFill="1" applyBorder="1" applyAlignment="1">
      <alignment horizontal="right" vertical="center"/>
    </xf>
    <xf numFmtId="49" fontId="16" fillId="2" borderId="0" xfId="2" applyNumberFormat="1" applyFont="1" applyFill="1" applyBorder="1" applyAlignment="1">
      <alignment horizontal="left" vertical="center"/>
    </xf>
    <xf numFmtId="49" fontId="9" fillId="2" borderId="25" xfId="2" applyNumberFormat="1" applyFont="1" applyFill="1" applyBorder="1" applyAlignment="1">
      <alignment horizontal="left" vertical="center"/>
    </xf>
    <xf numFmtId="165" fontId="11" fillId="0" borderId="26" xfId="3" applyNumberFormat="1" applyFont="1" applyFill="1" applyBorder="1" applyAlignment="1">
      <alignment vertical="center"/>
    </xf>
    <xf numFmtId="0" fontId="11" fillId="2" borderId="24" xfId="1" applyFont="1" applyFill="1" applyBorder="1" applyAlignment="1">
      <alignment horizontal="center" vertical="center"/>
    </xf>
    <xf numFmtId="0" fontId="11" fillId="3" borderId="24" xfId="1" applyFont="1" applyFill="1" applyBorder="1" applyAlignment="1">
      <alignment horizontal="center" vertical="center"/>
    </xf>
    <xf numFmtId="49" fontId="11" fillId="2" borderId="15" xfId="2" applyNumberFormat="1" applyFont="1" applyFill="1" applyBorder="1" applyAlignment="1">
      <alignment horizontal="right" vertical="center"/>
    </xf>
    <xf numFmtId="49" fontId="11" fillId="2" borderId="15" xfId="2" applyNumberFormat="1" applyFont="1" applyFill="1" applyBorder="1" applyAlignment="1">
      <alignment horizontal="left" vertical="center"/>
    </xf>
    <xf numFmtId="49" fontId="11" fillId="2" borderId="16" xfId="2" applyNumberFormat="1" applyFont="1" applyFill="1" applyBorder="1" applyAlignment="1">
      <alignment horizontal="left" vertical="center"/>
    </xf>
    <xf numFmtId="49" fontId="11" fillId="4" borderId="30" xfId="2" applyNumberFormat="1" applyFont="1" applyFill="1" applyBorder="1" applyAlignment="1">
      <alignment horizontal="left" vertical="center"/>
    </xf>
    <xf numFmtId="166" fontId="9" fillId="2" borderId="20" xfId="4" applyNumberFormat="1" applyFont="1" applyFill="1" applyBorder="1" applyAlignment="1">
      <alignment vertical="center"/>
    </xf>
    <xf numFmtId="166" fontId="9" fillId="2" borderId="21" xfId="4" applyNumberFormat="1" applyFont="1" applyFill="1" applyBorder="1" applyAlignment="1">
      <alignment vertical="center"/>
    </xf>
    <xf numFmtId="0" fontId="9" fillId="2" borderId="32" xfId="1" applyFont="1" applyFill="1" applyBorder="1" applyAlignment="1">
      <alignment horizontal="center" vertical="center"/>
    </xf>
    <xf numFmtId="49" fontId="9" fillId="2" borderId="29" xfId="2" applyNumberFormat="1" applyFont="1" applyFill="1" applyBorder="1" applyAlignment="1">
      <alignment horizontal="right" vertical="center"/>
    </xf>
    <xf numFmtId="49" fontId="9" fillId="2" borderId="29" xfId="2" applyNumberFormat="1" applyFont="1" applyFill="1" applyBorder="1" applyAlignment="1">
      <alignment horizontal="left" vertical="center"/>
    </xf>
    <xf numFmtId="166" fontId="9" fillId="2" borderId="29" xfId="4" applyNumberFormat="1" applyFont="1" applyFill="1" applyBorder="1" applyAlignment="1">
      <alignment vertical="center"/>
    </xf>
    <xf numFmtId="166" fontId="9" fillId="2" borderId="30" xfId="4" applyNumberFormat="1" applyFont="1" applyFill="1" applyBorder="1" applyAlignment="1">
      <alignment vertical="center"/>
    </xf>
    <xf numFmtId="166" fontId="9" fillId="2" borderId="18" xfId="4" applyNumberFormat="1" applyFont="1" applyFill="1" applyBorder="1" applyAlignment="1">
      <alignment vertical="center"/>
    </xf>
    <xf numFmtId="167" fontId="9" fillId="2" borderId="18" xfId="4" applyNumberFormat="1" applyFont="1" applyFill="1" applyBorder="1" applyAlignment="1">
      <alignment horizontal="center" vertical="center"/>
    </xf>
    <xf numFmtId="168" fontId="9" fillId="2" borderId="19" xfId="5" applyNumberFormat="1" applyFont="1" applyFill="1" applyBorder="1" applyAlignment="1">
      <alignment horizontal="right" vertical="center"/>
    </xf>
    <xf numFmtId="0" fontId="20" fillId="5" borderId="49" xfId="1" applyFont="1" applyFill="1" applyBorder="1" applyAlignment="1">
      <alignment horizontal="left" vertical="center"/>
    </xf>
    <xf numFmtId="49" fontId="9" fillId="5" borderId="50" xfId="2" applyNumberFormat="1" applyFont="1" applyFill="1" applyBorder="1" applyAlignment="1">
      <alignment horizontal="right" vertical="center"/>
    </xf>
    <xf numFmtId="49" fontId="9" fillId="5" borderId="50" xfId="1" applyNumberFormat="1" applyFont="1" applyFill="1" applyBorder="1" applyAlignment="1">
      <alignment vertical="center"/>
    </xf>
    <xf numFmtId="49" fontId="9" fillId="5" borderId="50" xfId="1" applyNumberFormat="1" applyFont="1" applyFill="1" applyBorder="1" applyAlignment="1">
      <alignment horizontal="center" vertical="center"/>
    </xf>
    <xf numFmtId="166" fontId="11" fillId="5" borderId="50" xfId="4" applyNumberFormat="1" applyFont="1" applyFill="1" applyBorder="1" applyAlignment="1">
      <alignment vertical="center"/>
    </xf>
    <xf numFmtId="166" fontId="11" fillId="5" borderId="51" xfId="4" applyNumberFormat="1" applyFont="1" applyFill="1" applyBorder="1" applyAlignment="1">
      <alignment vertical="center"/>
    </xf>
    <xf numFmtId="166" fontId="11" fillId="5" borderId="52" xfId="4" applyNumberFormat="1" applyFont="1" applyFill="1" applyBorder="1" applyAlignment="1">
      <alignment vertical="center"/>
    </xf>
    <xf numFmtId="167" fontId="11" fillId="5" borderId="52" xfId="4" applyNumberFormat="1" applyFont="1" applyFill="1" applyBorder="1" applyAlignment="1">
      <alignment horizontal="center" vertical="center"/>
    </xf>
    <xf numFmtId="168" fontId="11" fillId="5" borderId="53" xfId="5" applyNumberFormat="1" applyFont="1" applyFill="1" applyBorder="1" applyAlignment="1">
      <alignment horizontal="right" vertical="center"/>
    </xf>
    <xf numFmtId="0" fontId="11" fillId="2" borderId="0" xfId="1" applyFont="1" applyFill="1" applyAlignment="1">
      <alignment horizontal="center" vertical="center"/>
    </xf>
    <xf numFmtId="49" fontId="11" fillId="2" borderId="0" xfId="2" applyNumberFormat="1" applyFont="1" applyFill="1" applyBorder="1" applyAlignment="1">
      <alignment horizontal="left" vertical="center" wrapText="1"/>
    </xf>
    <xf numFmtId="49" fontId="11" fillId="2" borderId="25" xfId="2" applyNumberFormat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4" fontId="12" fillId="2" borderId="11" xfId="3" quotePrefix="1" applyNumberFormat="1" applyFont="1" applyFill="1" applyBorder="1" applyAlignment="1">
      <alignment horizontal="center" vertical="center" wrapText="1"/>
    </xf>
    <xf numFmtId="4" fontId="12" fillId="2" borderId="17" xfId="3" quotePrefix="1" applyNumberFormat="1" applyFont="1" applyFill="1" applyBorder="1" applyAlignment="1">
      <alignment horizontal="center" vertical="center" wrapText="1"/>
    </xf>
    <xf numFmtId="4" fontId="12" fillId="2" borderId="12" xfId="3" applyNumberFormat="1" applyFont="1" applyFill="1" applyBorder="1" applyAlignment="1">
      <alignment horizontal="center" vertical="center" wrapText="1"/>
    </xf>
    <xf numFmtId="4" fontId="12" fillId="2" borderId="13" xfId="3" applyNumberFormat="1" applyFont="1" applyFill="1" applyBorder="1" applyAlignment="1">
      <alignment horizontal="center" vertical="center" wrapText="1"/>
    </xf>
    <xf numFmtId="49" fontId="11" fillId="3" borderId="0" xfId="2" applyNumberFormat="1" applyFont="1" applyFill="1" applyBorder="1" applyAlignment="1">
      <alignment horizontal="left" vertical="center" wrapText="1"/>
    </xf>
    <xf numFmtId="49" fontId="11" fillId="3" borderId="25" xfId="2" applyNumberFormat="1" applyFont="1" applyFill="1" applyBorder="1" applyAlignment="1">
      <alignment horizontal="left" vertical="center" wrapText="1"/>
    </xf>
    <xf numFmtId="49" fontId="9" fillId="3" borderId="0" xfId="2" applyNumberFormat="1" applyFont="1" applyFill="1" applyBorder="1" applyAlignment="1">
      <alignment horizontal="center" vertical="center"/>
    </xf>
    <xf numFmtId="49" fontId="9" fillId="3" borderId="25" xfId="2" applyNumberFormat="1" applyFont="1" applyFill="1" applyBorder="1" applyAlignment="1">
      <alignment horizontal="center" vertical="center"/>
    </xf>
    <xf numFmtId="49" fontId="9" fillId="3" borderId="0" xfId="2" applyNumberFormat="1" applyFont="1" applyFill="1" applyBorder="1" applyAlignment="1">
      <alignment horizontal="left" vertical="center" wrapText="1"/>
    </xf>
    <xf numFmtId="49" fontId="9" fillId="3" borderId="25" xfId="2" applyNumberFormat="1" applyFont="1" applyFill="1" applyBorder="1" applyAlignment="1">
      <alignment horizontal="left" vertical="center" wrapText="1"/>
    </xf>
    <xf numFmtId="49" fontId="11" fillId="2" borderId="0" xfId="1" applyNumberFormat="1" applyFont="1" applyFill="1" applyBorder="1" applyAlignment="1">
      <alignment horizontal="left" vertical="center" wrapText="1"/>
    </xf>
    <xf numFmtId="49" fontId="11" fillId="2" borderId="25" xfId="1" applyNumberFormat="1" applyFont="1" applyFill="1" applyBorder="1" applyAlignment="1">
      <alignment horizontal="left" vertical="center" wrapText="1"/>
    </xf>
    <xf numFmtId="49" fontId="16" fillId="0" borderId="0" xfId="2" applyNumberFormat="1" applyFont="1" applyFill="1" applyBorder="1" applyAlignment="1">
      <alignment horizontal="left" vertical="center" wrapText="1"/>
    </xf>
    <xf numFmtId="49" fontId="16" fillId="0" borderId="25" xfId="2" applyNumberFormat="1" applyFont="1" applyFill="1" applyBorder="1" applyAlignment="1">
      <alignment horizontal="left" vertical="center" wrapText="1"/>
    </xf>
  </cellXfs>
  <cellStyles count="7">
    <cellStyle name="Comma [0]_Marilù (v.0.5)" xfId="2"/>
    <cellStyle name="Comma 2" xfId="4"/>
    <cellStyle name="Migliaia [0]_Asl 6_Raccordo MONISANIT al 31 dicembre 2007 (v. FINALE del 30.05.2008)" xfId="3"/>
    <cellStyle name="Migliaia_Asl 6_Raccordo MONISANIT al 31 dicembre 2007 (v. FINALE del 30.05.2008)" xfId="6"/>
    <cellStyle name="Normale" xfId="0" builtinId="0"/>
    <cellStyle name="Normale_Asl 6_Raccordo MONISANIT al 31 dicembre 2007 (v. FINALE del 30.05.2008)" xfId="1"/>
    <cellStyle name="Percent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Impostazioni%20locali\Temporary%20Internet%20Files\Content.Outlook\M312OSLW\Schema%20MEF%20vs%20Mod%20CE%20Min_4&#176;%20trim%20vs%20PREV%202013_v.06_lavorato%2018_10_2013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BILANCIO%20SANITA\Rating%20AZIENDE_v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pp_Schema MEF (CE)"/>
      <sheetName val="Schema MEF (CE)"/>
      <sheetName val="Schema MEF (CE) (2)"/>
      <sheetName val="CE_New_Modello_last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contributi"/>
      <sheetName val="Ult contr"/>
      <sheetName val="Ticket"/>
      <sheetName val="Ric intr"/>
      <sheetName val="Altre ent proprie"/>
      <sheetName val="Amm_COSTI CAP"/>
      <sheetName val="Pers"/>
      <sheetName val="Prod farma "/>
      <sheetName val="Altri b san"/>
      <sheetName val="beni non san"/>
      <sheetName val="CC non san"/>
      <sheetName val="Altri serv non san"/>
      <sheetName val="C&amp;C san"/>
      <sheetName val="Altri serv san"/>
      <sheetName val="Serv appaltati"/>
      <sheetName val="Godim"/>
      <sheetName val="Serv utenze"/>
      <sheetName val="Acc.ti rischi"/>
      <sheetName val="altri Acc.ti"/>
      <sheetName val="Acc.ti quote inutilizz"/>
      <sheetName val="Acc.ti RINNOVI"/>
      <sheetName val="MMG"/>
      <sheetName val="Farma OBIETTIVO"/>
      <sheetName val="hosp e amb"/>
      <sheetName val="Int &amp; prot"/>
      <sheetName val="altro privato"/>
      <sheetName val="Socio san"/>
      <sheetName val="Gest finanziaria"/>
      <sheetName val="Comp straord"/>
      <sheetName val="costi R"/>
      <sheetName val="IRAP"/>
      <sheetName val="pvt_schema MEF"/>
      <sheetName val="1-pond_3°2012"/>
      <sheetName val="2-quotaCipe_3°2012"/>
      <sheetName val="ap.Aziende"/>
      <sheetName val="CE_New_Modello"/>
      <sheetName val="appoggio2"/>
      <sheetName val="appoggio1"/>
      <sheetName val="pvt_prev2013"/>
      <sheetName val="pvt_3°2012_pond"/>
      <sheetName val="pvt_4°2012"/>
      <sheetName val="pvt_3°2012"/>
      <sheetName val="pvt_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  <sheetName val="Riepilogo-MDC_(2)"/>
      <sheetName val="ASL-Passiva_(2)"/>
      <sheetName val="MDC-Passiva_(2)"/>
      <sheetName val="Riepilogo-MDC_(2)1"/>
      <sheetName val="ASL-Passiva_(2)1"/>
      <sheetName val="MDC-Passiva_(2)1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  <sheetName val="Tabel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  <sheetName val="Quadro Macro"/>
      <sheetName val="Dati"/>
      <sheetName val="ABC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3">
          <cell r="J3">
            <v>4593119.2922233669</v>
          </cell>
        </row>
      </sheetData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  <sheetName val="quadro tendenziale 28-6-2005"/>
      <sheetName val="appoggio"/>
      <sheetName val="aziende"/>
      <sheetName val="convalid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E"/>
      <sheetName val="Anagrafica Protesi 09"/>
      <sheetName val="AN_ECON"/>
      <sheetName val="AN_PATR"/>
      <sheetName val="CE_RICL"/>
      <sheetName val="Master"/>
      <sheetName val="SP_RICL"/>
      <sheetName val="Bil. ver.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30">
          <cell r="C30">
            <v>0</v>
          </cell>
        </row>
      </sheetData>
      <sheetData sheetId="37"/>
      <sheetData sheetId="38"/>
      <sheetData sheetId="39"/>
      <sheetData sheetId="40"/>
      <sheetData sheetId="41">
        <row r="5">
          <cell r="B5">
            <v>4565677.4227499999</v>
          </cell>
        </row>
      </sheetData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>
        <row r="30">
          <cell r="C30">
            <v>0</v>
          </cell>
        </row>
      </sheetData>
      <sheetData sheetId="65" refreshError="1"/>
      <sheetData sheetId="66"/>
      <sheetData sheetId="67"/>
      <sheetData sheetId="68"/>
      <sheetData sheetId="69">
        <row r="5">
          <cell r="B5">
            <v>4565677.4227499999</v>
          </cell>
        </row>
      </sheetData>
      <sheetData sheetId="70"/>
      <sheetData sheetId="7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  <sheetName val="Quadro_macro"/>
      <sheetName val="Quadro_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  <sheetName val="bil. ver."/>
      <sheetName val="abc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  <sheetName val="A+B"/>
      <sheetName val="Mult bis 3 10-04-00"/>
      <sheetName val="zapasy"/>
      <sheetName val="Valut_Multipli"/>
      <sheetName val="Società_Quotate"/>
      <sheetName val="Multipli_transazioni"/>
      <sheetName val="Mult_bis_3_10-04-00"/>
      <sheetName val="appoggio"/>
      <sheetName val="aziende"/>
      <sheetName val="TABELLE CALCOLO"/>
      <sheetName val="CE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>
            <v>0</v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>
            <v>0</v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>
            <v>0</v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>
            <v>0</v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>
            <v>0</v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>
            <v>0</v>
          </cell>
          <cell r="I274" t="str">
            <v>VALUE</v>
          </cell>
          <cell r="J274">
            <v>0</v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on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4565677.4227499999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  <sheetName val="Foglio3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  <sheetName val="imput"/>
      <sheetName val="Delibere1"/>
      <sheetName val="Delibere2"/>
      <sheetName val="Riepilogo1"/>
      <sheetName val="Servizi 116-208"/>
      <sheetName val="Servizi 209-216"/>
      <sheetName val="Servizi 217-224"/>
      <sheetName val="Servizi 225-233"/>
      <sheetName val="Servizi Totale"/>
      <sheetName val="Degenza 301-308"/>
      <sheetName val="Degenza 309-316"/>
      <sheetName val="Degenza 317-324"/>
      <sheetName val="Degenza 325-332"/>
      <sheetName val="Degenza 333-340"/>
      <sheetName val="Degenza 341-348"/>
      <sheetName val="Degenza 349-356"/>
      <sheetName val="Degenza 357-364"/>
      <sheetName val="Degenza Totale"/>
      <sheetName val="Totale Trasferime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  <sheetName val="tabella 1"/>
      <sheetName val="tabella 2"/>
      <sheetName val="tabella 3"/>
      <sheetName val="codifica"/>
      <sheetName val="tabella rettifiche"/>
      <sheetName val="attivo"/>
      <sheetName val="passivo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Indice Delibera"/>
      <sheetName val="Indice CE"/>
      <sheetName val="Indice SP"/>
      <sheetName val="Indice budget generale"/>
      <sheetName val="Modello CE base per SP"/>
      <sheetName val="Modello CE ministeriale"/>
      <sheetName val="Scritture di competenza 2007"/>
      <sheetName val="quote amm.to"/>
      <sheetName val="note compilazione"/>
      <sheetName val="Stato Patrimoniale"/>
      <sheetName val="Budget Patrimoniale"/>
      <sheetName val="Budget finanziario"/>
      <sheetName val="Sintesi SP"/>
      <sheetName val="Regole e scritture per SP"/>
      <sheetName val="Sintesi CE"/>
      <sheetName val="Modello SP"/>
      <sheetName val="nuovo modello SP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Prospetto_pag1+PROD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2">
          <cell r="C2" t="str">
            <v>CODICE</v>
          </cell>
        </row>
      </sheetData>
      <sheetData sheetId="6">
        <row r="2">
          <cell r="C2" t="str">
            <v>CODICE</v>
          </cell>
        </row>
      </sheetData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2">
          <cell r="C2" t="str">
            <v>CODICE</v>
          </cell>
        </row>
      </sheetData>
      <sheetData sheetId="10">
        <row r="2">
          <cell r="C2" t="str">
            <v>CODICE</v>
          </cell>
        </row>
      </sheetData>
      <sheetData sheetId="11">
        <row r="2">
          <cell r="C2" t="str">
            <v>CODICE</v>
          </cell>
        </row>
      </sheetData>
      <sheetData sheetId="12">
        <row r="2">
          <cell r="C2" t="str">
            <v>CODICE</v>
          </cell>
        </row>
      </sheetData>
      <sheetData sheetId="13">
        <row r="2">
          <cell r="C2" t="str">
            <v>CODICE</v>
          </cell>
        </row>
      </sheetData>
      <sheetData sheetId="14">
        <row r="2">
          <cell r="C2" t="str">
            <v>CODICE</v>
          </cell>
        </row>
      </sheetData>
      <sheetData sheetId="15">
        <row r="2">
          <cell r="C2" t="str">
            <v>CODICE</v>
          </cell>
        </row>
      </sheetData>
      <sheetData sheetId="16">
        <row r="2">
          <cell r="C2" t="str">
            <v>CODICE</v>
          </cell>
        </row>
      </sheetData>
      <sheetData sheetId="17">
        <row r="2">
          <cell r="C2" t="str">
            <v>CODICE</v>
          </cell>
        </row>
      </sheetData>
      <sheetData sheetId="18">
        <row r="2">
          <cell r="A2" t="str">
            <v>Abitazioni di tipo signorile</v>
          </cell>
        </row>
      </sheetData>
      <sheetData sheetId="19">
        <row r="1">
          <cell r="A1" t="str">
            <v>AZIENDA:</v>
          </cell>
        </row>
      </sheetData>
      <sheetData sheetId="20">
        <row r="1">
          <cell r="A1" t="str">
            <v>Avellino</v>
          </cell>
        </row>
      </sheetData>
      <sheetData sheetId="21">
        <row r="2">
          <cell r="A2" t="str">
            <v>Abitazioni di tipo signorile</v>
          </cell>
        </row>
      </sheetData>
      <sheetData sheetId="22">
        <row r="2">
          <cell r="A2" t="str">
            <v>Abitazioni di tipo signorile</v>
          </cell>
        </row>
      </sheetData>
      <sheetData sheetId="23">
        <row r="2">
          <cell r="C2" t="str">
            <v>CODICE</v>
          </cell>
        </row>
      </sheetData>
      <sheetData sheetId="24">
        <row r="2">
          <cell r="A2" t="str">
            <v>Abitazioni di tipo signorile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>
        <row r="1">
          <cell r="A1" t="str">
            <v>Avellino</v>
          </cell>
        </row>
      </sheetData>
      <sheetData sheetId="26">
        <row r="2">
          <cell r="C2" t="str">
            <v>CODICE</v>
          </cell>
        </row>
      </sheetData>
      <sheetData sheetId="27">
        <row r="2">
          <cell r="C2" t="str">
            <v>CODICE</v>
          </cell>
        </row>
      </sheetData>
      <sheetData sheetId="28">
        <row r="1">
          <cell r="A1" t="str">
            <v>Avellino</v>
          </cell>
        </row>
      </sheetData>
      <sheetData sheetId="29">
        <row r="2">
          <cell r="C2" t="str">
            <v>CODICE</v>
          </cell>
        </row>
      </sheetData>
      <sheetData sheetId="30">
        <row r="2">
          <cell r="C2" t="str">
            <v>CODICE</v>
          </cell>
        </row>
      </sheetData>
      <sheetData sheetId="31">
        <row r="2">
          <cell r="C2" t="str">
            <v>CODICE</v>
          </cell>
        </row>
      </sheetData>
      <sheetData sheetId="32">
        <row r="2">
          <cell r="C2" t="str">
            <v>CODICE</v>
          </cell>
        </row>
      </sheetData>
      <sheetData sheetId="33">
        <row r="2">
          <cell r="C2" t="str">
            <v>CODICE</v>
          </cell>
        </row>
      </sheetData>
      <sheetData sheetId="34">
        <row r="5">
          <cell r="B5">
            <v>4565677.4227499999</v>
          </cell>
        </row>
      </sheetData>
      <sheetData sheetId="35">
        <row r="2">
          <cell r="C2" t="str">
            <v>CODICE</v>
          </cell>
        </row>
      </sheetData>
      <sheetData sheetId="36">
        <row r="2">
          <cell r="C2" t="str">
            <v>CODICE</v>
          </cell>
        </row>
      </sheetData>
      <sheetData sheetId="37">
        <row r="2">
          <cell r="C2" t="str">
            <v>CODICE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>
        <row r="2">
          <cell r="C2" t="str">
            <v>CODICE</v>
          </cell>
        </row>
      </sheetData>
      <sheetData sheetId="59">
        <row r="2">
          <cell r="C2" t="str">
            <v>CODICE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2">
          <cell r="C2" t="str">
            <v>CODICE</v>
          </cell>
        </row>
      </sheetData>
      <sheetData sheetId="64">
        <row r="2">
          <cell r="C2" t="str">
            <v>CODICE</v>
          </cell>
        </row>
      </sheetData>
      <sheetData sheetId="65">
        <row r="2">
          <cell r="C2" t="str">
            <v>CODICE</v>
          </cell>
        </row>
      </sheetData>
      <sheetData sheetId="66">
        <row r="2">
          <cell r="C2" t="str">
            <v>CODICE</v>
          </cell>
        </row>
      </sheetData>
      <sheetData sheetId="67">
        <row r="2">
          <cell r="C2" t="str">
            <v>CODICE</v>
          </cell>
        </row>
      </sheetData>
      <sheetData sheetId="68">
        <row r="2">
          <cell r="C2" t="str">
            <v>CODICE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2">
          <cell r="C2" t="str">
            <v>CODICE</v>
          </cell>
        </row>
      </sheetData>
      <sheetData sheetId="72">
        <row r="2">
          <cell r="C2" t="str">
            <v>CODICE</v>
          </cell>
        </row>
      </sheetData>
      <sheetData sheetId="73">
        <row r="2">
          <cell r="C2" t="str">
            <v>CODICE</v>
          </cell>
        </row>
      </sheetData>
      <sheetData sheetId="74">
        <row r="2">
          <cell r="C2" t="str">
            <v>CODICE</v>
          </cell>
        </row>
      </sheetData>
      <sheetData sheetId="75">
        <row r="2">
          <cell r="C2" t="str">
            <v>CODICE</v>
          </cell>
        </row>
      </sheetData>
      <sheetData sheetId="76">
        <row r="2">
          <cell r="C2" t="str">
            <v>CODICE</v>
          </cell>
        </row>
      </sheetData>
      <sheetData sheetId="77">
        <row r="2">
          <cell r="C2" t="str">
            <v>CODICE</v>
          </cell>
        </row>
      </sheetData>
      <sheetData sheetId="78">
        <row r="2">
          <cell r="A2" t="str">
            <v>Abitazioni di tipo signorile</v>
          </cell>
        </row>
      </sheetData>
      <sheetData sheetId="79">
        <row r="2">
          <cell r="A2" t="str">
            <v>Abitazioni di tipo signorile</v>
          </cell>
        </row>
      </sheetData>
      <sheetData sheetId="80">
        <row r="1">
          <cell r="A1" t="str">
            <v>Avellino</v>
          </cell>
        </row>
      </sheetData>
      <sheetData sheetId="81">
        <row r="1">
          <cell r="A1" t="str">
            <v>Avellino</v>
          </cell>
        </row>
      </sheetData>
      <sheetData sheetId="82">
        <row r="1">
          <cell r="A1" t="str">
            <v>Avellino</v>
          </cell>
        </row>
      </sheetData>
      <sheetData sheetId="83">
        <row r="1">
          <cell r="A1" t="str">
            <v>Avellino</v>
          </cell>
        </row>
      </sheetData>
      <sheetData sheetId="84">
        <row r="2">
          <cell r="C2" t="str">
            <v>CODICE</v>
          </cell>
        </row>
      </sheetData>
      <sheetData sheetId="85">
        <row r="1">
          <cell r="A1" t="str">
            <v>Avellino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2">
          <cell r="C2" t="str">
            <v>CODICE</v>
          </cell>
        </row>
      </sheetData>
      <sheetData sheetId="121">
        <row r="2">
          <cell r="C2" t="str">
            <v>CODICE</v>
          </cell>
        </row>
      </sheetData>
      <sheetData sheetId="122">
        <row r="2">
          <cell r="C2" t="str">
            <v>CODICE</v>
          </cell>
        </row>
      </sheetData>
      <sheetData sheetId="123">
        <row r="2">
          <cell r="C2" t="str">
            <v>CODICE</v>
          </cell>
        </row>
      </sheetData>
      <sheetData sheetId="124">
        <row r="2">
          <cell r="C2" t="str">
            <v>CODICE</v>
          </cell>
        </row>
      </sheetData>
      <sheetData sheetId="125">
        <row r="2">
          <cell r="C2" t="str">
            <v>CODICE</v>
          </cell>
        </row>
      </sheetData>
      <sheetData sheetId="126">
        <row r="2">
          <cell r="C2" t="str">
            <v>CODICE</v>
          </cell>
        </row>
      </sheetData>
      <sheetData sheetId="127">
        <row r="2">
          <cell r="C2" t="str">
            <v>CODICE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">
          <cell r="C2" t="str">
            <v>CODICE</v>
          </cell>
        </row>
      </sheetData>
      <sheetData sheetId="132">
        <row r="2">
          <cell r="A2" t="str">
            <v>Abitazioni di tipo signorile</v>
          </cell>
        </row>
      </sheetData>
      <sheetData sheetId="133">
        <row r="1">
          <cell r="A1" t="str">
            <v>AZIENDA:</v>
          </cell>
        </row>
      </sheetData>
      <sheetData sheetId="134">
        <row r="1">
          <cell r="A1" t="str">
            <v>Avellino</v>
          </cell>
        </row>
      </sheetData>
      <sheetData sheetId="135">
        <row r="2">
          <cell r="A2" t="str">
            <v>Abitazioni di tipo signorile</v>
          </cell>
        </row>
      </sheetData>
      <sheetData sheetId="136">
        <row r="2">
          <cell r="A2" t="str">
            <v>Abitazioni di tipo signorile</v>
          </cell>
        </row>
      </sheetData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1">
          <cell r="A1" t="str">
            <v>Avellino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2">
          <cell r="C2" t="str">
            <v>CODICE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2">
          <cell r="C2" t="str">
            <v>CODICE</v>
          </cell>
        </row>
      </sheetData>
      <sheetData sheetId="158">
        <row r="2">
          <cell r="C2" t="str">
            <v>CODICE</v>
          </cell>
        </row>
      </sheetData>
      <sheetData sheetId="159">
        <row r="2">
          <cell r="C2" t="str">
            <v>CODICE</v>
          </cell>
        </row>
      </sheetData>
      <sheetData sheetId="160">
        <row r="2">
          <cell r="C2" t="str">
            <v>CODICE</v>
          </cell>
        </row>
      </sheetData>
      <sheetData sheetId="161" refreshError="1"/>
      <sheetData sheetId="162">
        <row r="2">
          <cell r="C2" t="str">
            <v>CODICE</v>
          </cell>
        </row>
      </sheetData>
      <sheetData sheetId="163">
        <row r="2">
          <cell r="A2" t="str">
            <v>Abitazioni di tipo signorile</v>
          </cell>
        </row>
      </sheetData>
      <sheetData sheetId="164">
        <row r="2">
          <cell r="A2" t="str">
            <v>Abitazioni di tipo signorile</v>
          </cell>
        </row>
      </sheetData>
      <sheetData sheetId="165">
        <row r="1">
          <cell r="A1" t="str">
            <v>Avellino</v>
          </cell>
        </row>
      </sheetData>
      <sheetData sheetId="166">
        <row r="1">
          <cell r="A1" t="str">
            <v>Codice USL/Azienda</v>
          </cell>
        </row>
      </sheetData>
      <sheetData sheetId="167">
        <row r="2">
          <cell r="C2" t="str">
            <v>CODICE</v>
          </cell>
        </row>
      </sheetData>
      <sheetData sheetId="168">
        <row r="1">
          <cell r="A1" t="str">
            <v>Avellino</v>
          </cell>
        </row>
      </sheetData>
      <sheetData sheetId="169">
        <row r="2">
          <cell r="A2" t="str">
            <v>Abitazioni di tipo signorile</v>
          </cell>
        </row>
      </sheetData>
      <sheetData sheetId="170">
        <row r="2">
          <cell r="C2" t="str">
            <v>CODICE</v>
          </cell>
        </row>
      </sheetData>
      <sheetData sheetId="171">
        <row r="1">
          <cell r="A1" t="str">
            <v>Avellino</v>
          </cell>
        </row>
      </sheetData>
      <sheetData sheetId="172">
        <row r="2">
          <cell r="A2" t="str">
            <v>Abitazioni di tipo signorile</v>
          </cell>
        </row>
      </sheetData>
      <sheetData sheetId="173">
        <row r="2">
          <cell r="C2" t="str">
            <v>CODICE</v>
          </cell>
        </row>
      </sheetData>
      <sheetData sheetId="174">
        <row r="2">
          <cell r="C2" t="str">
            <v>CODICE</v>
          </cell>
        </row>
      </sheetData>
      <sheetData sheetId="175">
        <row r="2">
          <cell r="C2" t="str">
            <v>CODICE</v>
          </cell>
        </row>
      </sheetData>
      <sheetData sheetId="176">
        <row r="2">
          <cell r="C2" t="str">
            <v>CODICE</v>
          </cell>
        </row>
      </sheetData>
      <sheetData sheetId="177">
        <row r="2">
          <cell r="A2" t="str">
            <v>Abitazioni di tipo signorile</v>
          </cell>
        </row>
      </sheetData>
      <sheetData sheetId="178">
        <row r="2">
          <cell r="A2" t="str">
            <v>Abitazioni di tipo signorile</v>
          </cell>
        </row>
      </sheetData>
      <sheetData sheetId="179">
        <row r="1">
          <cell r="A1" t="str">
            <v>Avellino</v>
          </cell>
        </row>
      </sheetData>
      <sheetData sheetId="180">
        <row r="1">
          <cell r="A1" t="str">
            <v>Avellino</v>
          </cell>
        </row>
      </sheetData>
      <sheetData sheetId="181">
        <row r="1">
          <cell r="A1" t="str">
            <v>Avellino</v>
          </cell>
        </row>
      </sheetData>
      <sheetData sheetId="182">
        <row r="1">
          <cell r="A1" t="str">
            <v>Avellino</v>
          </cell>
        </row>
      </sheetData>
      <sheetData sheetId="183">
        <row r="2">
          <cell r="C2" t="str">
            <v>CODICE</v>
          </cell>
        </row>
      </sheetData>
      <sheetData sheetId="184">
        <row r="1">
          <cell r="A1" t="str">
            <v>Avellino</v>
          </cell>
        </row>
      </sheetData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/>
      <sheetData sheetId="210"/>
      <sheetData sheetId="211"/>
      <sheetData sheetId="212"/>
      <sheetData sheetId="213">
        <row r="4">
          <cell r="A4" t="str">
            <v>-</v>
          </cell>
        </row>
      </sheetData>
      <sheetData sheetId="214"/>
      <sheetData sheetId="215"/>
      <sheetData sheetId="216"/>
      <sheetData sheetId="217"/>
      <sheetData sheetId="218">
        <row r="3">
          <cell r="I3">
            <v>153</v>
          </cell>
        </row>
      </sheetData>
      <sheetData sheetId="219">
        <row r="3">
          <cell r="I3">
            <v>153</v>
          </cell>
        </row>
      </sheetData>
      <sheetData sheetId="220">
        <row r="4">
          <cell r="A4">
            <v>201</v>
          </cell>
        </row>
      </sheetData>
      <sheetData sheetId="221">
        <row r="1">
          <cell r="A1" t="str">
            <v>Codice USL/Azienda</v>
          </cell>
        </row>
      </sheetData>
      <sheetData sheetId="222" refreshError="1"/>
      <sheetData sheetId="223">
        <row r="4">
          <cell r="A4" t="str">
            <v>-</v>
          </cell>
        </row>
      </sheetData>
      <sheetData sheetId="224">
        <row r="4">
          <cell r="A4" t="str">
            <v>-</v>
          </cell>
        </row>
      </sheetData>
      <sheetData sheetId="225">
        <row r="4">
          <cell r="A4" t="str">
            <v>-</v>
          </cell>
        </row>
      </sheetData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I3">
            <v>153</v>
          </cell>
        </row>
      </sheetData>
      <sheetData sheetId="283">
        <row r="7">
          <cell r="L7">
            <v>4.3999999999999997E-2</v>
          </cell>
        </row>
      </sheetData>
      <sheetData sheetId="284">
        <row r="4">
          <cell r="A4">
            <v>201</v>
          </cell>
        </row>
      </sheetData>
      <sheetData sheetId="285">
        <row r="1">
          <cell r="A1" t="str">
            <v>Codice USL/Azienda</v>
          </cell>
        </row>
      </sheetData>
      <sheetData sheetId="286">
        <row r="4">
          <cell r="A4" t="str">
            <v>-</v>
          </cell>
        </row>
      </sheetData>
      <sheetData sheetId="287">
        <row r="4">
          <cell r="A4" t="str">
            <v>-</v>
          </cell>
        </row>
      </sheetData>
      <sheetData sheetId="288">
        <row r="4">
          <cell r="A4" t="str">
            <v>-</v>
          </cell>
        </row>
      </sheetData>
      <sheetData sheetId="289">
        <row r="4">
          <cell r="A4" t="str">
            <v>-</v>
          </cell>
        </row>
      </sheetData>
      <sheetData sheetId="290">
        <row r="4">
          <cell r="A4" t="str">
            <v>-</v>
          </cell>
        </row>
      </sheetData>
      <sheetData sheetId="291" refreshError="1"/>
      <sheetData sheetId="292"/>
      <sheetData sheetId="293"/>
      <sheetData sheetId="294"/>
      <sheetData sheetId="295"/>
      <sheetData sheetId="296"/>
      <sheetData sheetId="297">
        <row r="4">
          <cell r="A4" t="str">
            <v>-</v>
          </cell>
        </row>
      </sheetData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>
        <row r="8">
          <cell r="C8">
            <v>1500000000</v>
          </cell>
        </row>
      </sheetData>
      <sheetData sheetId="471"/>
      <sheetData sheetId="472">
        <row r="2">
          <cell r="C2" t="str">
            <v>CODICE</v>
          </cell>
        </row>
      </sheetData>
      <sheetData sheetId="473"/>
      <sheetData sheetId="474"/>
      <sheetData sheetId="475"/>
      <sheetData sheetId="476">
        <row r="5">
          <cell r="B5">
            <v>4565677.4227499999</v>
          </cell>
        </row>
      </sheetData>
      <sheetData sheetId="477">
        <row r="5">
          <cell r="A5" t="str">
            <v>PIEMONTE</v>
          </cell>
        </row>
      </sheetData>
      <sheetData sheetId="478">
        <row r="10">
          <cell r="D10" t="str">
            <v>Costi d'impianto e di ampliamento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1">
          <cell r="A1" t="str">
            <v>AZIENDA: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1">
          <cell r="A1" t="str">
            <v>AZIENDA: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1">
          <cell r="A1" t="str">
            <v>AZIENDA:</v>
          </cell>
        </row>
      </sheetData>
      <sheetData sheetId="593">
        <row r="1">
          <cell r="A1" t="str">
            <v>AZIENDA:</v>
          </cell>
        </row>
      </sheetData>
      <sheetData sheetId="594">
        <row r="1">
          <cell r="A1" t="str">
            <v>AZIENDA:</v>
          </cell>
        </row>
      </sheetData>
      <sheetData sheetId="595">
        <row r="1">
          <cell r="A1" t="str">
            <v>AZIENDA:</v>
          </cell>
        </row>
      </sheetData>
      <sheetData sheetId="596">
        <row r="1">
          <cell r="A1" t="str">
            <v>AZIENDA:</v>
          </cell>
        </row>
      </sheetData>
      <sheetData sheetId="597">
        <row r="1">
          <cell r="A1" t="str">
            <v>AZIENDA:</v>
          </cell>
        </row>
      </sheetData>
      <sheetData sheetId="598">
        <row r="1">
          <cell r="A1" t="str">
            <v>AZIENDA: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>
        <row r="8">
          <cell r="C8">
            <v>1500000000</v>
          </cell>
        </row>
      </sheetData>
      <sheetData sheetId="627">
        <row r="8">
          <cell r="C8">
            <v>1500000000</v>
          </cell>
        </row>
      </sheetData>
      <sheetData sheetId="628">
        <row r="1">
          <cell r="A1" t="str">
            <v>Codice USL/Azienda</v>
          </cell>
        </row>
      </sheetData>
      <sheetData sheetId="629">
        <row r="1">
          <cell r="A1" t="str">
            <v>Codice USL/Azienda</v>
          </cell>
        </row>
      </sheetData>
      <sheetData sheetId="630">
        <row r="1">
          <cell r="A1" t="str">
            <v>Avellino</v>
          </cell>
        </row>
      </sheetData>
      <sheetData sheetId="631">
        <row r="1">
          <cell r="A1" t="str">
            <v>Avellino</v>
          </cell>
        </row>
      </sheetData>
      <sheetData sheetId="632">
        <row r="1">
          <cell r="A1" t="str">
            <v>Avellino</v>
          </cell>
        </row>
      </sheetData>
      <sheetData sheetId="633">
        <row r="2">
          <cell r="A2" t="str">
            <v>Abitazioni di tipo signorile</v>
          </cell>
        </row>
      </sheetData>
      <sheetData sheetId="634">
        <row r="1">
          <cell r="A1" t="str">
            <v>Avellino</v>
          </cell>
        </row>
      </sheetData>
      <sheetData sheetId="635">
        <row r="1">
          <cell r="A1" t="str">
            <v>AZIENDA:</v>
          </cell>
        </row>
      </sheetData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">
          <cell r="A1" t="str">
            <v>Codice USL/Azienda</v>
          </cell>
        </row>
      </sheetData>
      <sheetData sheetId="688">
        <row r="1">
          <cell r="A1" t="str">
            <v>Codice USL/Azienda</v>
          </cell>
        </row>
      </sheetData>
      <sheetData sheetId="689">
        <row r="1">
          <cell r="A1" t="str">
            <v>Avellino</v>
          </cell>
        </row>
      </sheetData>
      <sheetData sheetId="690">
        <row r="1">
          <cell r="A1" t="str">
            <v>Avellino</v>
          </cell>
        </row>
      </sheetData>
      <sheetData sheetId="691" refreshError="1"/>
      <sheetData sheetId="692">
        <row r="2">
          <cell r="C2" t="str">
            <v>CODICE</v>
          </cell>
        </row>
      </sheetData>
      <sheetData sheetId="693">
        <row r="1">
          <cell r="A1" t="str">
            <v>Avellino</v>
          </cell>
        </row>
      </sheetData>
      <sheetData sheetId="694">
        <row r="1">
          <cell r="A1" t="str">
            <v>Avellino</v>
          </cell>
        </row>
      </sheetData>
      <sheetData sheetId="695" refreshError="1"/>
      <sheetData sheetId="696">
        <row r="2">
          <cell r="A2" t="str">
            <v>Abitazioni di tipo signorile</v>
          </cell>
        </row>
      </sheetData>
      <sheetData sheetId="697" refreshError="1"/>
      <sheetData sheetId="698">
        <row r="1">
          <cell r="A1" t="str">
            <v>AZIENDA:</v>
          </cell>
        </row>
      </sheetData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>
        <row r="1">
          <cell r="A1" t="str">
            <v>AZIENDA:</v>
          </cell>
        </row>
      </sheetData>
      <sheetData sheetId="705">
        <row r="1">
          <cell r="A1" t="str">
            <v>AZIENDA:</v>
          </cell>
        </row>
      </sheetData>
      <sheetData sheetId="706">
        <row r="1">
          <cell r="A1" t="str">
            <v>AZIENDA:</v>
          </cell>
        </row>
      </sheetData>
      <sheetData sheetId="707">
        <row r="1">
          <cell r="A1" t="str">
            <v>AZIENDA:</v>
          </cell>
        </row>
      </sheetData>
      <sheetData sheetId="708">
        <row r="1">
          <cell r="A1" t="str">
            <v>AZIENDA:</v>
          </cell>
        </row>
      </sheetData>
      <sheetData sheetId="709">
        <row r="1">
          <cell r="A1" t="str">
            <v>AZIENDA:</v>
          </cell>
        </row>
      </sheetData>
      <sheetData sheetId="710">
        <row r="1">
          <cell r="A1" t="str">
            <v>AZIENDA:</v>
          </cell>
        </row>
      </sheetData>
      <sheetData sheetId="711">
        <row r="1">
          <cell r="A1" t="str">
            <v>AZIENDA:</v>
          </cell>
        </row>
      </sheetData>
      <sheetData sheetId="712">
        <row r="1">
          <cell r="A1" t="str">
            <v>AZIENDA: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>
        <row r="1">
          <cell r="A1" t="str">
            <v>AZIENDA:</v>
          </cell>
        </row>
      </sheetData>
      <sheetData sheetId="754" refreshError="1"/>
      <sheetData sheetId="755">
        <row r="2">
          <cell r="C2" t="str">
            <v>CODICE</v>
          </cell>
        </row>
      </sheetData>
      <sheetData sheetId="756">
        <row r="1">
          <cell r="A1" t="str">
            <v>AZIENDA:</v>
          </cell>
        </row>
      </sheetData>
      <sheetData sheetId="757">
        <row r="3">
          <cell r="I3">
            <v>153</v>
          </cell>
        </row>
      </sheetData>
      <sheetData sheetId="758">
        <row r="1">
          <cell r="A1" t="str">
            <v>AZIENDA:</v>
          </cell>
        </row>
      </sheetData>
      <sheetData sheetId="759">
        <row r="1">
          <cell r="A1" t="str">
            <v>AZIENDA:</v>
          </cell>
        </row>
      </sheetData>
      <sheetData sheetId="760">
        <row r="2">
          <cell r="C2" t="str">
            <v>CODICE</v>
          </cell>
        </row>
      </sheetData>
      <sheetData sheetId="761">
        <row r="2">
          <cell r="C2" t="str">
            <v>CODICE</v>
          </cell>
        </row>
      </sheetData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  <sheetData sheetId="774" refreshError="1"/>
      <sheetData sheetId="775">
        <row r="2">
          <cell r="C2" t="str">
            <v>CODICE</v>
          </cell>
        </row>
      </sheetData>
      <sheetData sheetId="776">
        <row r="1">
          <cell r="A1" t="str">
            <v>AZIENDA:</v>
          </cell>
        </row>
      </sheetData>
      <sheetData sheetId="777">
        <row r="2">
          <cell r="C2" t="str">
            <v>CODICE</v>
          </cell>
        </row>
      </sheetData>
      <sheetData sheetId="778"/>
      <sheetData sheetId="779">
        <row r="1">
          <cell r="A1" t="str">
            <v>AZIENDA:</v>
          </cell>
        </row>
      </sheetData>
      <sheetData sheetId="780"/>
      <sheetData sheetId="781">
        <row r="2">
          <cell r="A2" t="str">
            <v>Abitazioni di tipo signorile</v>
          </cell>
        </row>
      </sheetData>
      <sheetData sheetId="782" refreshError="1"/>
      <sheetData sheetId="783"/>
      <sheetData sheetId="784"/>
      <sheetData sheetId="785">
        <row r="1">
          <cell r="A1" t="str">
            <v>Somma di rettificato</v>
          </cell>
        </row>
      </sheetData>
      <sheetData sheetId="786">
        <row r="1">
          <cell r="A1" t="str">
            <v>Codice USL/Azienda</v>
          </cell>
        </row>
      </sheetData>
      <sheetData sheetId="787">
        <row r="1">
          <cell r="A1" t="str">
            <v>Somma di (Dare) Avere</v>
          </cell>
        </row>
      </sheetData>
      <sheetData sheetId="788">
        <row r="1">
          <cell r="A1" t="str">
            <v>Codice USL/Azienda</v>
          </cell>
        </row>
      </sheetData>
      <sheetData sheetId="789">
        <row r="1">
          <cell r="A1" t="str">
            <v>Avellino</v>
          </cell>
        </row>
      </sheetData>
      <sheetData sheetId="790">
        <row r="1">
          <cell r="A1" t="str">
            <v>AZIENDA:</v>
          </cell>
        </row>
      </sheetData>
      <sheetData sheetId="791" refreshError="1"/>
      <sheetData sheetId="792">
        <row r="1">
          <cell r="A1" t="str">
            <v>AZIENDA:</v>
          </cell>
        </row>
      </sheetData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>
        <row r="1">
          <cell r="A1" t="str">
            <v>Somma di rettificato</v>
          </cell>
        </row>
      </sheetData>
      <sheetData sheetId="824">
        <row r="6">
          <cell r="D6">
            <v>2.6000000000000002E-2</v>
          </cell>
        </row>
      </sheetData>
      <sheetData sheetId="825">
        <row r="1">
          <cell r="A1" t="str">
            <v>Somma di (Dare) Avere</v>
          </cell>
        </row>
      </sheetData>
      <sheetData sheetId="826">
        <row r="4">
          <cell r="E4">
            <v>292575000</v>
          </cell>
        </row>
      </sheetData>
      <sheetData sheetId="827"/>
      <sheetData sheetId="828">
        <row r="12">
          <cell r="J12">
            <v>3092</v>
          </cell>
        </row>
      </sheetData>
      <sheetData sheetId="829">
        <row r="3">
          <cell r="I3">
            <v>153</v>
          </cell>
        </row>
      </sheetData>
      <sheetData sheetId="830">
        <row r="2">
          <cell r="C2" t="str">
            <v>CODICE</v>
          </cell>
        </row>
      </sheetData>
      <sheetData sheetId="831">
        <row r="7">
          <cell r="L7">
            <v>4.3999999999999997E-2</v>
          </cell>
        </row>
      </sheetData>
      <sheetData sheetId="832">
        <row r="7">
          <cell r="L7">
            <v>4.3999999999999997E-2</v>
          </cell>
        </row>
      </sheetData>
      <sheetData sheetId="833">
        <row r="2">
          <cell r="C2" t="str">
            <v>CODICE</v>
          </cell>
        </row>
      </sheetData>
      <sheetData sheetId="834">
        <row r="7">
          <cell r="L7">
            <v>4.3999999999999997E-2</v>
          </cell>
        </row>
      </sheetData>
      <sheetData sheetId="835">
        <row r="8">
          <cell r="C8">
            <v>1500000000</v>
          </cell>
        </row>
      </sheetData>
      <sheetData sheetId="836">
        <row r="4">
          <cell r="E4">
            <v>292575000</v>
          </cell>
        </row>
      </sheetData>
      <sheetData sheetId="837">
        <row r="1">
          <cell r="A1" t="str">
            <v>Codice USL/Azienda</v>
          </cell>
        </row>
      </sheetData>
      <sheetData sheetId="838">
        <row r="1">
          <cell r="A1" t="str">
            <v>Codice USL/Azienda</v>
          </cell>
        </row>
      </sheetData>
      <sheetData sheetId="839">
        <row r="1">
          <cell r="A1" t="str">
            <v>Avellino</v>
          </cell>
        </row>
      </sheetData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>
        <row r="132">
          <cell r="D132">
            <v>24124697081</v>
          </cell>
        </row>
      </sheetData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>
        <row r="1">
          <cell r="A1" t="str">
            <v>Somma di rettificato</v>
          </cell>
        </row>
      </sheetData>
      <sheetData sheetId="869">
        <row r="6">
          <cell r="D6">
            <v>2.6000000000000002E-2</v>
          </cell>
        </row>
      </sheetData>
      <sheetData sheetId="870">
        <row r="1">
          <cell r="A1" t="str">
            <v>Somma di (Dare) Avere</v>
          </cell>
        </row>
      </sheetData>
      <sheetData sheetId="871"/>
      <sheetData sheetId="872"/>
      <sheetData sheetId="873">
        <row r="16">
          <cell r="I16">
            <v>4.3856996891980859E-2</v>
          </cell>
        </row>
      </sheetData>
      <sheetData sheetId="874"/>
      <sheetData sheetId="875">
        <row r="1">
          <cell r="A1" t="str">
            <v>AZIENDA:</v>
          </cell>
        </row>
      </sheetData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VALORI"/>
      <sheetName val="elenco"/>
      <sheetName val="ABC"/>
      <sheetName val="Confronto con I Trimestre 2007"/>
      <sheetName val="Confronto con IV Trimestre 200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appoggio"/>
      <sheetName val="aziende"/>
      <sheetName val="appoggio2"/>
      <sheetName val="ap.Aziende"/>
      <sheetName val="Newco"/>
      <sheetName val="Dati"/>
      <sheetName val="Imetal"/>
      <sheetName val="investimenti"/>
      <sheetName val="main"/>
      <sheetName val="nove-nove"/>
      <sheetName val="mov-patr"/>
      <sheetName val="Timing_Inv"/>
      <sheetName val="Cash_flow_inv"/>
      <sheetName val="Input_Imm"/>
      <sheetName val="Immobilizz__&amp;_Amm_ti"/>
      <sheetName val="Working_Capital"/>
      <sheetName val="TABELLE CALCOLO"/>
      <sheetName val="VALORI"/>
      <sheetName val="setup"/>
      <sheetName val="confronto con i trimestre 2007"/>
      <sheetName val="Quadro Macro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16">
          <cell r="D16">
            <v>435116.71548869193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Q265"/>
  <sheetViews>
    <sheetView tabSelected="1" topLeftCell="A156" workbookViewId="0">
      <selection activeCell="I168" sqref="I168:M169"/>
    </sheetView>
  </sheetViews>
  <sheetFormatPr defaultColWidth="10.42578125" defaultRowHeight="15.75"/>
  <cols>
    <col min="1" max="1" width="10.42578125" style="13"/>
    <col min="2" max="2" width="4" style="191" customWidth="1"/>
    <col min="3" max="3" width="4.5703125" style="191" customWidth="1"/>
    <col min="4" max="4" width="1.5703125" style="191" customWidth="1"/>
    <col min="5" max="7" width="4" style="191" customWidth="1"/>
    <col min="8" max="8" width="68.5703125" style="13" customWidth="1"/>
    <col min="9" max="12" width="15.5703125" style="13" customWidth="1"/>
    <col min="13" max="13" width="18.5703125" style="13" customWidth="1"/>
    <col min="14" max="14" width="14" style="13" bestFit="1" customWidth="1"/>
    <col min="15" max="15" width="10.42578125" style="13"/>
    <col min="16" max="16" width="11.5703125" style="13" bestFit="1" customWidth="1"/>
    <col min="17" max="258" width="10.42578125" style="13"/>
    <col min="259" max="259" width="4" style="13" customWidth="1"/>
    <col min="260" max="260" width="4.5703125" style="13" customWidth="1"/>
    <col min="261" max="261" width="1.5703125" style="13" customWidth="1"/>
    <col min="262" max="264" width="4" style="13" customWidth="1"/>
    <col min="265" max="265" width="53" style="13" customWidth="1"/>
    <col min="266" max="266" width="0" style="13" hidden="1" customWidth="1"/>
    <col min="267" max="268" width="21.42578125" style="13" customWidth="1"/>
    <col min="269" max="269" width="18.5703125" style="13" customWidth="1"/>
    <col min="270" max="270" width="13.42578125" style="13" customWidth="1"/>
    <col min="271" max="514" width="10.42578125" style="13"/>
    <col min="515" max="515" width="4" style="13" customWidth="1"/>
    <col min="516" max="516" width="4.5703125" style="13" customWidth="1"/>
    <col min="517" max="517" width="1.5703125" style="13" customWidth="1"/>
    <col min="518" max="520" width="4" style="13" customWidth="1"/>
    <col min="521" max="521" width="53" style="13" customWidth="1"/>
    <col min="522" max="522" width="0" style="13" hidden="1" customWidth="1"/>
    <col min="523" max="524" width="21.42578125" style="13" customWidth="1"/>
    <col min="525" max="525" width="18.5703125" style="13" customWidth="1"/>
    <col min="526" max="526" width="13.42578125" style="13" customWidth="1"/>
    <col min="527" max="770" width="10.42578125" style="13"/>
    <col min="771" max="771" width="4" style="13" customWidth="1"/>
    <col min="772" max="772" width="4.5703125" style="13" customWidth="1"/>
    <col min="773" max="773" width="1.5703125" style="13" customWidth="1"/>
    <col min="774" max="776" width="4" style="13" customWidth="1"/>
    <col min="777" max="777" width="53" style="13" customWidth="1"/>
    <col min="778" max="778" width="0" style="13" hidden="1" customWidth="1"/>
    <col min="779" max="780" width="21.42578125" style="13" customWidth="1"/>
    <col min="781" max="781" width="18.5703125" style="13" customWidth="1"/>
    <col min="782" max="782" width="13.42578125" style="13" customWidth="1"/>
    <col min="783" max="1026" width="10.42578125" style="13"/>
    <col min="1027" max="1027" width="4" style="13" customWidth="1"/>
    <col min="1028" max="1028" width="4.5703125" style="13" customWidth="1"/>
    <col min="1029" max="1029" width="1.5703125" style="13" customWidth="1"/>
    <col min="1030" max="1032" width="4" style="13" customWidth="1"/>
    <col min="1033" max="1033" width="53" style="13" customWidth="1"/>
    <col min="1034" max="1034" width="0" style="13" hidden="1" customWidth="1"/>
    <col min="1035" max="1036" width="21.42578125" style="13" customWidth="1"/>
    <col min="1037" max="1037" width="18.5703125" style="13" customWidth="1"/>
    <col min="1038" max="1038" width="13.42578125" style="13" customWidth="1"/>
    <col min="1039" max="1282" width="10.42578125" style="13"/>
    <col min="1283" max="1283" width="4" style="13" customWidth="1"/>
    <col min="1284" max="1284" width="4.5703125" style="13" customWidth="1"/>
    <col min="1285" max="1285" width="1.5703125" style="13" customWidth="1"/>
    <col min="1286" max="1288" width="4" style="13" customWidth="1"/>
    <col min="1289" max="1289" width="53" style="13" customWidth="1"/>
    <col min="1290" max="1290" width="0" style="13" hidden="1" customWidth="1"/>
    <col min="1291" max="1292" width="21.42578125" style="13" customWidth="1"/>
    <col min="1293" max="1293" width="18.5703125" style="13" customWidth="1"/>
    <col min="1294" max="1294" width="13.42578125" style="13" customWidth="1"/>
    <col min="1295" max="1538" width="10.42578125" style="13"/>
    <col min="1539" max="1539" width="4" style="13" customWidth="1"/>
    <col min="1540" max="1540" width="4.5703125" style="13" customWidth="1"/>
    <col min="1541" max="1541" width="1.5703125" style="13" customWidth="1"/>
    <col min="1542" max="1544" width="4" style="13" customWidth="1"/>
    <col min="1545" max="1545" width="53" style="13" customWidth="1"/>
    <col min="1546" max="1546" width="0" style="13" hidden="1" customWidth="1"/>
    <col min="1547" max="1548" width="21.42578125" style="13" customWidth="1"/>
    <col min="1549" max="1549" width="18.5703125" style="13" customWidth="1"/>
    <col min="1550" max="1550" width="13.42578125" style="13" customWidth="1"/>
    <col min="1551" max="1794" width="10.42578125" style="13"/>
    <col min="1795" max="1795" width="4" style="13" customWidth="1"/>
    <col min="1796" max="1796" width="4.5703125" style="13" customWidth="1"/>
    <col min="1797" max="1797" width="1.5703125" style="13" customWidth="1"/>
    <col min="1798" max="1800" width="4" style="13" customWidth="1"/>
    <col min="1801" max="1801" width="53" style="13" customWidth="1"/>
    <col min="1802" max="1802" width="0" style="13" hidden="1" customWidth="1"/>
    <col min="1803" max="1804" width="21.42578125" style="13" customWidth="1"/>
    <col min="1805" max="1805" width="18.5703125" style="13" customWidth="1"/>
    <col min="1806" max="1806" width="13.42578125" style="13" customWidth="1"/>
    <col min="1807" max="2050" width="10.42578125" style="13"/>
    <col min="2051" max="2051" width="4" style="13" customWidth="1"/>
    <col min="2052" max="2052" width="4.5703125" style="13" customWidth="1"/>
    <col min="2053" max="2053" width="1.5703125" style="13" customWidth="1"/>
    <col min="2054" max="2056" width="4" style="13" customWidth="1"/>
    <col min="2057" max="2057" width="53" style="13" customWidth="1"/>
    <col min="2058" max="2058" width="0" style="13" hidden="1" customWidth="1"/>
    <col min="2059" max="2060" width="21.42578125" style="13" customWidth="1"/>
    <col min="2061" max="2061" width="18.5703125" style="13" customWidth="1"/>
    <col min="2062" max="2062" width="13.42578125" style="13" customWidth="1"/>
    <col min="2063" max="2306" width="10.42578125" style="13"/>
    <col min="2307" max="2307" width="4" style="13" customWidth="1"/>
    <col min="2308" max="2308" width="4.5703125" style="13" customWidth="1"/>
    <col min="2309" max="2309" width="1.5703125" style="13" customWidth="1"/>
    <col min="2310" max="2312" width="4" style="13" customWidth="1"/>
    <col min="2313" max="2313" width="53" style="13" customWidth="1"/>
    <col min="2314" max="2314" width="0" style="13" hidden="1" customWidth="1"/>
    <col min="2315" max="2316" width="21.42578125" style="13" customWidth="1"/>
    <col min="2317" max="2317" width="18.5703125" style="13" customWidth="1"/>
    <col min="2318" max="2318" width="13.42578125" style="13" customWidth="1"/>
    <col min="2319" max="2562" width="10.42578125" style="13"/>
    <col min="2563" max="2563" width="4" style="13" customWidth="1"/>
    <col min="2564" max="2564" width="4.5703125" style="13" customWidth="1"/>
    <col min="2565" max="2565" width="1.5703125" style="13" customWidth="1"/>
    <col min="2566" max="2568" width="4" style="13" customWidth="1"/>
    <col min="2569" max="2569" width="53" style="13" customWidth="1"/>
    <col min="2570" max="2570" width="0" style="13" hidden="1" customWidth="1"/>
    <col min="2571" max="2572" width="21.42578125" style="13" customWidth="1"/>
    <col min="2573" max="2573" width="18.5703125" style="13" customWidth="1"/>
    <col min="2574" max="2574" width="13.42578125" style="13" customWidth="1"/>
    <col min="2575" max="2818" width="10.42578125" style="13"/>
    <col min="2819" max="2819" width="4" style="13" customWidth="1"/>
    <col min="2820" max="2820" width="4.5703125" style="13" customWidth="1"/>
    <col min="2821" max="2821" width="1.5703125" style="13" customWidth="1"/>
    <col min="2822" max="2824" width="4" style="13" customWidth="1"/>
    <col min="2825" max="2825" width="53" style="13" customWidth="1"/>
    <col min="2826" max="2826" width="0" style="13" hidden="1" customWidth="1"/>
    <col min="2827" max="2828" width="21.42578125" style="13" customWidth="1"/>
    <col min="2829" max="2829" width="18.5703125" style="13" customWidth="1"/>
    <col min="2830" max="2830" width="13.42578125" style="13" customWidth="1"/>
    <col min="2831" max="3074" width="10.42578125" style="13"/>
    <col min="3075" max="3075" width="4" style="13" customWidth="1"/>
    <col min="3076" max="3076" width="4.5703125" style="13" customWidth="1"/>
    <col min="3077" max="3077" width="1.5703125" style="13" customWidth="1"/>
    <col min="3078" max="3080" width="4" style="13" customWidth="1"/>
    <col min="3081" max="3081" width="53" style="13" customWidth="1"/>
    <col min="3082" max="3082" width="0" style="13" hidden="1" customWidth="1"/>
    <col min="3083" max="3084" width="21.42578125" style="13" customWidth="1"/>
    <col min="3085" max="3085" width="18.5703125" style="13" customWidth="1"/>
    <col min="3086" max="3086" width="13.42578125" style="13" customWidth="1"/>
    <col min="3087" max="3330" width="10.42578125" style="13"/>
    <col min="3331" max="3331" width="4" style="13" customWidth="1"/>
    <col min="3332" max="3332" width="4.5703125" style="13" customWidth="1"/>
    <col min="3333" max="3333" width="1.5703125" style="13" customWidth="1"/>
    <col min="3334" max="3336" width="4" style="13" customWidth="1"/>
    <col min="3337" max="3337" width="53" style="13" customWidth="1"/>
    <col min="3338" max="3338" width="0" style="13" hidden="1" customWidth="1"/>
    <col min="3339" max="3340" width="21.42578125" style="13" customWidth="1"/>
    <col min="3341" max="3341" width="18.5703125" style="13" customWidth="1"/>
    <col min="3342" max="3342" width="13.42578125" style="13" customWidth="1"/>
    <col min="3343" max="3586" width="10.42578125" style="13"/>
    <col min="3587" max="3587" width="4" style="13" customWidth="1"/>
    <col min="3588" max="3588" width="4.5703125" style="13" customWidth="1"/>
    <col min="3589" max="3589" width="1.5703125" style="13" customWidth="1"/>
    <col min="3590" max="3592" width="4" style="13" customWidth="1"/>
    <col min="3593" max="3593" width="53" style="13" customWidth="1"/>
    <col min="3594" max="3594" width="0" style="13" hidden="1" customWidth="1"/>
    <col min="3595" max="3596" width="21.42578125" style="13" customWidth="1"/>
    <col min="3597" max="3597" width="18.5703125" style="13" customWidth="1"/>
    <col min="3598" max="3598" width="13.42578125" style="13" customWidth="1"/>
    <col min="3599" max="3842" width="10.42578125" style="13"/>
    <col min="3843" max="3843" width="4" style="13" customWidth="1"/>
    <col min="3844" max="3844" width="4.5703125" style="13" customWidth="1"/>
    <col min="3845" max="3845" width="1.5703125" style="13" customWidth="1"/>
    <col min="3846" max="3848" width="4" style="13" customWidth="1"/>
    <col min="3849" max="3849" width="53" style="13" customWidth="1"/>
    <col min="3850" max="3850" width="0" style="13" hidden="1" customWidth="1"/>
    <col min="3851" max="3852" width="21.42578125" style="13" customWidth="1"/>
    <col min="3853" max="3853" width="18.5703125" style="13" customWidth="1"/>
    <col min="3854" max="3854" width="13.42578125" style="13" customWidth="1"/>
    <col min="3855" max="4098" width="10.42578125" style="13"/>
    <col min="4099" max="4099" width="4" style="13" customWidth="1"/>
    <col min="4100" max="4100" width="4.5703125" style="13" customWidth="1"/>
    <col min="4101" max="4101" width="1.5703125" style="13" customWidth="1"/>
    <col min="4102" max="4104" width="4" style="13" customWidth="1"/>
    <col min="4105" max="4105" width="53" style="13" customWidth="1"/>
    <col min="4106" max="4106" width="0" style="13" hidden="1" customWidth="1"/>
    <col min="4107" max="4108" width="21.42578125" style="13" customWidth="1"/>
    <col min="4109" max="4109" width="18.5703125" style="13" customWidth="1"/>
    <col min="4110" max="4110" width="13.42578125" style="13" customWidth="1"/>
    <col min="4111" max="4354" width="10.42578125" style="13"/>
    <col min="4355" max="4355" width="4" style="13" customWidth="1"/>
    <col min="4356" max="4356" width="4.5703125" style="13" customWidth="1"/>
    <col min="4357" max="4357" width="1.5703125" style="13" customWidth="1"/>
    <col min="4358" max="4360" width="4" style="13" customWidth="1"/>
    <col min="4361" max="4361" width="53" style="13" customWidth="1"/>
    <col min="4362" max="4362" width="0" style="13" hidden="1" customWidth="1"/>
    <col min="4363" max="4364" width="21.42578125" style="13" customWidth="1"/>
    <col min="4365" max="4365" width="18.5703125" style="13" customWidth="1"/>
    <col min="4366" max="4366" width="13.42578125" style="13" customWidth="1"/>
    <col min="4367" max="4610" width="10.42578125" style="13"/>
    <col min="4611" max="4611" width="4" style="13" customWidth="1"/>
    <col min="4612" max="4612" width="4.5703125" style="13" customWidth="1"/>
    <col min="4613" max="4613" width="1.5703125" style="13" customWidth="1"/>
    <col min="4614" max="4616" width="4" style="13" customWidth="1"/>
    <col min="4617" max="4617" width="53" style="13" customWidth="1"/>
    <col min="4618" max="4618" width="0" style="13" hidden="1" customWidth="1"/>
    <col min="4619" max="4620" width="21.42578125" style="13" customWidth="1"/>
    <col min="4621" max="4621" width="18.5703125" style="13" customWidth="1"/>
    <col min="4622" max="4622" width="13.42578125" style="13" customWidth="1"/>
    <col min="4623" max="4866" width="10.42578125" style="13"/>
    <col min="4867" max="4867" width="4" style="13" customWidth="1"/>
    <col min="4868" max="4868" width="4.5703125" style="13" customWidth="1"/>
    <col min="4869" max="4869" width="1.5703125" style="13" customWidth="1"/>
    <col min="4870" max="4872" width="4" style="13" customWidth="1"/>
    <col min="4873" max="4873" width="53" style="13" customWidth="1"/>
    <col min="4874" max="4874" width="0" style="13" hidden="1" customWidth="1"/>
    <col min="4875" max="4876" width="21.42578125" style="13" customWidth="1"/>
    <col min="4877" max="4877" width="18.5703125" style="13" customWidth="1"/>
    <col min="4878" max="4878" width="13.42578125" style="13" customWidth="1"/>
    <col min="4879" max="5122" width="10.42578125" style="13"/>
    <col min="5123" max="5123" width="4" style="13" customWidth="1"/>
    <col min="5124" max="5124" width="4.5703125" style="13" customWidth="1"/>
    <col min="5125" max="5125" width="1.5703125" style="13" customWidth="1"/>
    <col min="5126" max="5128" width="4" style="13" customWidth="1"/>
    <col min="5129" max="5129" width="53" style="13" customWidth="1"/>
    <col min="5130" max="5130" width="0" style="13" hidden="1" customWidth="1"/>
    <col min="5131" max="5132" width="21.42578125" style="13" customWidth="1"/>
    <col min="5133" max="5133" width="18.5703125" style="13" customWidth="1"/>
    <col min="5134" max="5134" width="13.42578125" style="13" customWidth="1"/>
    <col min="5135" max="5378" width="10.42578125" style="13"/>
    <col min="5379" max="5379" width="4" style="13" customWidth="1"/>
    <col min="5380" max="5380" width="4.5703125" style="13" customWidth="1"/>
    <col min="5381" max="5381" width="1.5703125" style="13" customWidth="1"/>
    <col min="5382" max="5384" width="4" style="13" customWidth="1"/>
    <col min="5385" max="5385" width="53" style="13" customWidth="1"/>
    <col min="5386" max="5386" width="0" style="13" hidden="1" customWidth="1"/>
    <col min="5387" max="5388" width="21.42578125" style="13" customWidth="1"/>
    <col min="5389" max="5389" width="18.5703125" style="13" customWidth="1"/>
    <col min="5390" max="5390" width="13.42578125" style="13" customWidth="1"/>
    <col min="5391" max="5634" width="10.42578125" style="13"/>
    <col min="5635" max="5635" width="4" style="13" customWidth="1"/>
    <col min="5636" max="5636" width="4.5703125" style="13" customWidth="1"/>
    <col min="5637" max="5637" width="1.5703125" style="13" customWidth="1"/>
    <col min="5638" max="5640" width="4" style="13" customWidth="1"/>
    <col min="5641" max="5641" width="53" style="13" customWidth="1"/>
    <col min="5642" max="5642" width="0" style="13" hidden="1" customWidth="1"/>
    <col min="5643" max="5644" width="21.42578125" style="13" customWidth="1"/>
    <col min="5645" max="5645" width="18.5703125" style="13" customWidth="1"/>
    <col min="5646" max="5646" width="13.42578125" style="13" customWidth="1"/>
    <col min="5647" max="5890" width="10.42578125" style="13"/>
    <col min="5891" max="5891" width="4" style="13" customWidth="1"/>
    <col min="5892" max="5892" width="4.5703125" style="13" customWidth="1"/>
    <col min="5893" max="5893" width="1.5703125" style="13" customWidth="1"/>
    <col min="5894" max="5896" width="4" style="13" customWidth="1"/>
    <col min="5897" max="5897" width="53" style="13" customWidth="1"/>
    <col min="5898" max="5898" width="0" style="13" hidden="1" customWidth="1"/>
    <col min="5899" max="5900" width="21.42578125" style="13" customWidth="1"/>
    <col min="5901" max="5901" width="18.5703125" style="13" customWidth="1"/>
    <col min="5902" max="5902" width="13.42578125" style="13" customWidth="1"/>
    <col min="5903" max="6146" width="10.42578125" style="13"/>
    <col min="6147" max="6147" width="4" style="13" customWidth="1"/>
    <col min="6148" max="6148" width="4.5703125" style="13" customWidth="1"/>
    <col min="6149" max="6149" width="1.5703125" style="13" customWidth="1"/>
    <col min="6150" max="6152" width="4" style="13" customWidth="1"/>
    <col min="6153" max="6153" width="53" style="13" customWidth="1"/>
    <col min="6154" max="6154" width="0" style="13" hidden="1" customWidth="1"/>
    <col min="6155" max="6156" width="21.42578125" style="13" customWidth="1"/>
    <col min="6157" max="6157" width="18.5703125" style="13" customWidth="1"/>
    <col min="6158" max="6158" width="13.42578125" style="13" customWidth="1"/>
    <col min="6159" max="6402" width="10.42578125" style="13"/>
    <col min="6403" max="6403" width="4" style="13" customWidth="1"/>
    <col min="6404" max="6404" width="4.5703125" style="13" customWidth="1"/>
    <col min="6405" max="6405" width="1.5703125" style="13" customWidth="1"/>
    <col min="6406" max="6408" width="4" style="13" customWidth="1"/>
    <col min="6409" max="6409" width="53" style="13" customWidth="1"/>
    <col min="6410" max="6410" width="0" style="13" hidden="1" customWidth="1"/>
    <col min="6411" max="6412" width="21.42578125" style="13" customWidth="1"/>
    <col min="6413" max="6413" width="18.5703125" style="13" customWidth="1"/>
    <col min="6414" max="6414" width="13.42578125" style="13" customWidth="1"/>
    <col min="6415" max="6658" width="10.42578125" style="13"/>
    <col min="6659" max="6659" width="4" style="13" customWidth="1"/>
    <col min="6660" max="6660" width="4.5703125" style="13" customWidth="1"/>
    <col min="6661" max="6661" width="1.5703125" style="13" customWidth="1"/>
    <col min="6662" max="6664" width="4" style="13" customWidth="1"/>
    <col min="6665" max="6665" width="53" style="13" customWidth="1"/>
    <col min="6666" max="6666" width="0" style="13" hidden="1" customWidth="1"/>
    <col min="6667" max="6668" width="21.42578125" style="13" customWidth="1"/>
    <col min="6669" max="6669" width="18.5703125" style="13" customWidth="1"/>
    <col min="6670" max="6670" width="13.42578125" style="13" customWidth="1"/>
    <col min="6671" max="6914" width="10.42578125" style="13"/>
    <col min="6915" max="6915" width="4" style="13" customWidth="1"/>
    <col min="6916" max="6916" width="4.5703125" style="13" customWidth="1"/>
    <col min="6917" max="6917" width="1.5703125" style="13" customWidth="1"/>
    <col min="6918" max="6920" width="4" style="13" customWidth="1"/>
    <col min="6921" max="6921" width="53" style="13" customWidth="1"/>
    <col min="6922" max="6922" width="0" style="13" hidden="1" customWidth="1"/>
    <col min="6923" max="6924" width="21.42578125" style="13" customWidth="1"/>
    <col min="6925" max="6925" width="18.5703125" style="13" customWidth="1"/>
    <col min="6926" max="6926" width="13.42578125" style="13" customWidth="1"/>
    <col min="6927" max="7170" width="10.42578125" style="13"/>
    <col min="7171" max="7171" width="4" style="13" customWidth="1"/>
    <col min="7172" max="7172" width="4.5703125" style="13" customWidth="1"/>
    <col min="7173" max="7173" width="1.5703125" style="13" customWidth="1"/>
    <col min="7174" max="7176" width="4" style="13" customWidth="1"/>
    <col min="7177" max="7177" width="53" style="13" customWidth="1"/>
    <col min="7178" max="7178" width="0" style="13" hidden="1" customWidth="1"/>
    <col min="7179" max="7180" width="21.42578125" style="13" customWidth="1"/>
    <col min="7181" max="7181" width="18.5703125" style="13" customWidth="1"/>
    <col min="7182" max="7182" width="13.42578125" style="13" customWidth="1"/>
    <col min="7183" max="7426" width="10.42578125" style="13"/>
    <col min="7427" max="7427" width="4" style="13" customWidth="1"/>
    <col min="7428" max="7428" width="4.5703125" style="13" customWidth="1"/>
    <col min="7429" max="7429" width="1.5703125" style="13" customWidth="1"/>
    <col min="7430" max="7432" width="4" style="13" customWidth="1"/>
    <col min="7433" max="7433" width="53" style="13" customWidth="1"/>
    <col min="7434" max="7434" width="0" style="13" hidden="1" customWidth="1"/>
    <col min="7435" max="7436" width="21.42578125" style="13" customWidth="1"/>
    <col min="7437" max="7437" width="18.5703125" style="13" customWidth="1"/>
    <col min="7438" max="7438" width="13.42578125" style="13" customWidth="1"/>
    <col min="7439" max="7682" width="10.42578125" style="13"/>
    <col min="7683" max="7683" width="4" style="13" customWidth="1"/>
    <col min="7684" max="7684" width="4.5703125" style="13" customWidth="1"/>
    <col min="7685" max="7685" width="1.5703125" style="13" customWidth="1"/>
    <col min="7686" max="7688" width="4" style="13" customWidth="1"/>
    <col min="7689" max="7689" width="53" style="13" customWidth="1"/>
    <col min="7690" max="7690" width="0" style="13" hidden="1" customWidth="1"/>
    <col min="7691" max="7692" width="21.42578125" style="13" customWidth="1"/>
    <col min="7693" max="7693" width="18.5703125" style="13" customWidth="1"/>
    <col min="7694" max="7694" width="13.42578125" style="13" customWidth="1"/>
    <col min="7695" max="7938" width="10.42578125" style="13"/>
    <col min="7939" max="7939" width="4" style="13" customWidth="1"/>
    <col min="7940" max="7940" width="4.5703125" style="13" customWidth="1"/>
    <col min="7941" max="7941" width="1.5703125" style="13" customWidth="1"/>
    <col min="7942" max="7944" width="4" style="13" customWidth="1"/>
    <col min="7945" max="7945" width="53" style="13" customWidth="1"/>
    <col min="7946" max="7946" width="0" style="13" hidden="1" customWidth="1"/>
    <col min="7947" max="7948" width="21.42578125" style="13" customWidth="1"/>
    <col min="7949" max="7949" width="18.5703125" style="13" customWidth="1"/>
    <col min="7950" max="7950" width="13.42578125" style="13" customWidth="1"/>
    <col min="7951" max="8194" width="10.42578125" style="13"/>
    <col min="8195" max="8195" width="4" style="13" customWidth="1"/>
    <col min="8196" max="8196" width="4.5703125" style="13" customWidth="1"/>
    <col min="8197" max="8197" width="1.5703125" style="13" customWidth="1"/>
    <col min="8198" max="8200" width="4" style="13" customWidth="1"/>
    <col min="8201" max="8201" width="53" style="13" customWidth="1"/>
    <col min="8202" max="8202" width="0" style="13" hidden="1" customWidth="1"/>
    <col min="8203" max="8204" width="21.42578125" style="13" customWidth="1"/>
    <col min="8205" max="8205" width="18.5703125" style="13" customWidth="1"/>
    <col min="8206" max="8206" width="13.42578125" style="13" customWidth="1"/>
    <col min="8207" max="8450" width="10.42578125" style="13"/>
    <col min="8451" max="8451" width="4" style="13" customWidth="1"/>
    <col min="8452" max="8452" width="4.5703125" style="13" customWidth="1"/>
    <col min="8453" max="8453" width="1.5703125" style="13" customWidth="1"/>
    <col min="8454" max="8456" width="4" style="13" customWidth="1"/>
    <col min="8457" max="8457" width="53" style="13" customWidth="1"/>
    <col min="8458" max="8458" width="0" style="13" hidden="1" customWidth="1"/>
    <col min="8459" max="8460" width="21.42578125" style="13" customWidth="1"/>
    <col min="8461" max="8461" width="18.5703125" style="13" customWidth="1"/>
    <col min="8462" max="8462" width="13.42578125" style="13" customWidth="1"/>
    <col min="8463" max="8706" width="10.42578125" style="13"/>
    <col min="8707" max="8707" width="4" style="13" customWidth="1"/>
    <col min="8708" max="8708" width="4.5703125" style="13" customWidth="1"/>
    <col min="8709" max="8709" width="1.5703125" style="13" customWidth="1"/>
    <col min="8710" max="8712" width="4" style="13" customWidth="1"/>
    <col min="8713" max="8713" width="53" style="13" customWidth="1"/>
    <col min="8714" max="8714" width="0" style="13" hidden="1" customWidth="1"/>
    <col min="8715" max="8716" width="21.42578125" style="13" customWidth="1"/>
    <col min="8717" max="8717" width="18.5703125" style="13" customWidth="1"/>
    <col min="8718" max="8718" width="13.42578125" style="13" customWidth="1"/>
    <col min="8719" max="8962" width="10.42578125" style="13"/>
    <col min="8963" max="8963" width="4" style="13" customWidth="1"/>
    <col min="8964" max="8964" width="4.5703125" style="13" customWidth="1"/>
    <col min="8965" max="8965" width="1.5703125" style="13" customWidth="1"/>
    <col min="8966" max="8968" width="4" style="13" customWidth="1"/>
    <col min="8969" max="8969" width="53" style="13" customWidth="1"/>
    <col min="8970" max="8970" width="0" style="13" hidden="1" customWidth="1"/>
    <col min="8971" max="8972" width="21.42578125" style="13" customWidth="1"/>
    <col min="8973" max="8973" width="18.5703125" style="13" customWidth="1"/>
    <col min="8974" max="8974" width="13.42578125" style="13" customWidth="1"/>
    <col min="8975" max="9218" width="10.42578125" style="13"/>
    <col min="9219" max="9219" width="4" style="13" customWidth="1"/>
    <col min="9220" max="9220" width="4.5703125" style="13" customWidth="1"/>
    <col min="9221" max="9221" width="1.5703125" style="13" customWidth="1"/>
    <col min="9222" max="9224" width="4" style="13" customWidth="1"/>
    <col min="9225" max="9225" width="53" style="13" customWidth="1"/>
    <col min="9226" max="9226" width="0" style="13" hidden="1" customWidth="1"/>
    <col min="9227" max="9228" width="21.42578125" style="13" customWidth="1"/>
    <col min="9229" max="9229" width="18.5703125" style="13" customWidth="1"/>
    <col min="9230" max="9230" width="13.42578125" style="13" customWidth="1"/>
    <col min="9231" max="9474" width="10.42578125" style="13"/>
    <col min="9475" max="9475" width="4" style="13" customWidth="1"/>
    <col min="9476" max="9476" width="4.5703125" style="13" customWidth="1"/>
    <col min="9477" max="9477" width="1.5703125" style="13" customWidth="1"/>
    <col min="9478" max="9480" width="4" style="13" customWidth="1"/>
    <col min="9481" max="9481" width="53" style="13" customWidth="1"/>
    <col min="9482" max="9482" width="0" style="13" hidden="1" customWidth="1"/>
    <col min="9483" max="9484" width="21.42578125" style="13" customWidth="1"/>
    <col min="9485" max="9485" width="18.5703125" style="13" customWidth="1"/>
    <col min="9486" max="9486" width="13.42578125" style="13" customWidth="1"/>
    <col min="9487" max="9730" width="10.42578125" style="13"/>
    <col min="9731" max="9731" width="4" style="13" customWidth="1"/>
    <col min="9732" max="9732" width="4.5703125" style="13" customWidth="1"/>
    <col min="9733" max="9733" width="1.5703125" style="13" customWidth="1"/>
    <col min="9734" max="9736" width="4" style="13" customWidth="1"/>
    <col min="9737" max="9737" width="53" style="13" customWidth="1"/>
    <col min="9738" max="9738" width="0" style="13" hidden="1" customWidth="1"/>
    <col min="9739" max="9740" width="21.42578125" style="13" customWidth="1"/>
    <col min="9741" max="9741" width="18.5703125" style="13" customWidth="1"/>
    <col min="9742" max="9742" width="13.42578125" style="13" customWidth="1"/>
    <col min="9743" max="9986" width="10.42578125" style="13"/>
    <col min="9987" max="9987" width="4" style="13" customWidth="1"/>
    <col min="9988" max="9988" width="4.5703125" style="13" customWidth="1"/>
    <col min="9989" max="9989" width="1.5703125" style="13" customWidth="1"/>
    <col min="9990" max="9992" width="4" style="13" customWidth="1"/>
    <col min="9993" max="9993" width="53" style="13" customWidth="1"/>
    <col min="9994" max="9994" width="0" style="13" hidden="1" customWidth="1"/>
    <col min="9995" max="9996" width="21.42578125" style="13" customWidth="1"/>
    <col min="9997" max="9997" width="18.5703125" style="13" customWidth="1"/>
    <col min="9998" max="9998" width="13.42578125" style="13" customWidth="1"/>
    <col min="9999" max="10242" width="10.42578125" style="13"/>
    <col min="10243" max="10243" width="4" style="13" customWidth="1"/>
    <col min="10244" max="10244" width="4.5703125" style="13" customWidth="1"/>
    <col min="10245" max="10245" width="1.5703125" style="13" customWidth="1"/>
    <col min="10246" max="10248" width="4" style="13" customWidth="1"/>
    <col min="10249" max="10249" width="53" style="13" customWidth="1"/>
    <col min="10250" max="10250" width="0" style="13" hidden="1" customWidth="1"/>
    <col min="10251" max="10252" width="21.42578125" style="13" customWidth="1"/>
    <col min="10253" max="10253" width="18.5703125" style="13" customWidth="1"/>
    <col min="10254" max="10254" width="13.42578125" style="13" customWidth="1"/>
    <col min="10255" max="10498" width="10.42578125" style="13"/>
    <col min="10499" max="10499" width="4" style="13" customWidth="1"/>
    <col min="10500" max="10500" width="4.5703125" style="13" customWidth="1"/>
    <col min="10501" max="10501" width="1.5703125" style="13" customWidth="1"/>
    <col min="10502" max="10504" width="4" style="13" customWidth="1"/>
    <col min="10505" max="10505" width="53" style="13" customWidth="1"/>
    <col min="10506" max="10506" width="0" style="13" hidden="1" customWidth="1"/>
    <col min="10507" max="10508" width="21.42578125" style="13" customWidth="1"/>
    <col min="10509" max="10509" width="18.5703125" style="13" customWidth="1"/>
    <col min="10510" max="10510" width="13.42578125" style="13" customWidth="1"/>
    <col min="10511" max="10754" width="10.42578125" style="13"/>
    <col min="10755" max="10755" width="4" style="13" customWidth="1"/>
    <col min="10756" max="10756" width="4.5703125" style="13" customWidth="1"/>
    <col min="10757" max="10757" width="1.5703125" style="13" customWidth="1"/>
    <col min="10758" max="10760" width="4" style="13" customWidth="1"/>
    <col min="10761" max="10761" width="53" style="13" customWidth="1"/>
    <col min="10762" max="10762" width="0" style="13" hidden="1" customWidth="1"/>
    <col min="10763" max="10764" width="21.42578125" style="13" customWidth="1"/>
    <col min="10765" max="10765" width="18.5703125" style="13" customWidth="1"/>
    <col min="10766" max="10766" width="13.42578125" style="13" customWidth="1"/>
    <col min="10767" max="11010" width="10.42578125" style="13"/>
    <col min="11011" max="11011" width="4" style="13" customWidth="1"/>
    <col min="11012" max="11012" width="4.5703125" style="13" customWidth="1"/>
    <col min="11013" max="11013" width="1.5703125" style="13" customWidth="1"/>
    <col min="11014" max="11016" width="4" style="13" customWidth="1"/>
    <col min="11017" max="11017" width="53" style="13" customWidth="1"/>
    <col min="11018" max="11018" width="0" style="13" hidden="1" customWidth="1"/>
    <col min="11019" max="11020" width="21.42578125" style="13" customWidth="1"/>
    <col min="11021" max="11021" width="18.5703125" style="13" customWidth="1"/>
    <col min="11022" max="11022" width="13.42578125" style="13" customWidth="1"/>
    <col min="11023" max="11266" width="10.42578125" style="13"/>
    <col min="11267" max="11267" width="4" style="13" customWidth="1"/>
    <col min="11268" max="11268" width="4.5703125" style="13" customWidth="1"/>
    <col min="11269" max="11269" width="1.5703125" style="13" customWidth="1"/>
    <col min="11270" max="11272" width="4" style="13" customWidth="1"/>
    <col min="11273" max="11273" width="53" style="13" customWidth="1"/>
    <col min="11274" max="11274" width="0" style="13" hidden="1" customWidth="1"/>
    <col min="11275" max="11276" width="21.42578125" style="13" customWidth="1"/>
    <col min="11277" max="11277" width="18.5703125" style="13" customWidth="1"/>
    <col min="11278" max="11278" width="13.42578125" style="13" customWidth="1"/>
    <col min="11279" max="11522" width="10.42578125" style="13"/>
    <col min="11523" max="11523" width="4" style="13" customWidth="1"/>
    <col min="11524" max="11524" width="4.5703125" style="13" customWidth="1"/>
    <col min="11525" max="11525" width="1.5703125" style="13" customWidth="1"/>
    <col min="11526" max="11528" width="4" style="13" customWidth="1"/>
    <col min="11529" max="11529" width="53" style="13" customWidth="1"/>
    <col min="11530" max="11530" width="0" style="13" hidden="1" customWidth="1"/>
    <col min="11531" max="11532" width="21.42578125" style="13" customWidth="1"/>
    <col min="11533" max="11533" width="18.5703125" style="13" customWidth="1"/>
    <col min="11534" max="11534" width="13.42578125" style="13" customWidth="1"/>
    <col min="11535" max="11778" width="10.42578125" style="13"/>
    <col min="11779" max="11779" width="4" style="13" customWidth="1"/>
    <col min="11780" max="11780" width="4.5703125" style="13" customWidth="1"/>
    <col min="11781" max="11781" width="1.5703125" style="13" customWidth="1"/>
    <col min="11782" max="11784" width="4" style="13" customWidth="1"/>
    <col min="11785" max="11785" width="53" style="13" customWidth="1"/>
    <col min="11786" max="11786" width="0" style="13" hidden="1" customWidth="1"/>
    <col min="11787" max="11788" width="21.42578125" style="13" customWidth="1"/>
    <col min="11789" max="11789" width="18.5703125" style="13" customWidth="1"/>
    <col min="11790" max="11790" width="13.42578125" style="13" customWidth="1"/>
    <col min="11791" max="12034" width="10.42578125" style="13"/>
    <col min="12035" max="12035" width="4" style="13" customWidth="1"/>
    <col min="12036" max="12036" width="4.5703125" style="13" customWidth="1"/>
    <col min="12037" max="12037" width="1.5703125" style="13" customWidth="1"/>
    <col min="12038" max="12040" width="4" style="13" customWidth="1"/>
    <col min="12041" max="12041" width="53" style="13" customWidth="1"/>
    <col min="12042" max="12042" width="0" style="13" hidden="1" customWidth="1"/>
    <col min="12043" max="12044" width="21.42578125" style="13" customWidth="1"/>
    <col min="12045" max="12045" width="18.5703125" style="13" customWidth="1"/>
    <col min="12046" max="12046" width="13.42578125" style="13" customWidth="1"/>
    <col min="12047" max="12290" width="10.42578125" style="13"/>
    <col min="12291" max="12291" width="4" style="13" customWidth="1"/>
    <col min="12292" max="12292" width="4.5703125" style="13" customWidth="1"/>
    <col min="12293" max="12293" width="1.5703125" style="13" customWidth="1"/>
    <col min="12294" max="12296" width="4" style="13" customWidth="1"/>
    <col min="12297" max="12297" width="53" style="13" customWidth="1"/>
    <col min="12298" max="12298" width="0" style="13" hidden="1" customWidth="1"/>
    <col min="12299" max="12300" width="21.42578125" style="13" customWidth="1"/>
    <col min="12301" max="12301" width="18.5703125" style="13" customWidth="1"/>
    <col min="12302" max="12302" width="13.42578125" style="13" customWidth="1"/>
    <col min="12303" max="12546" width="10.42578125" style="13"/>
    <col min="12547" max="12547" width="4" style="13" customWidth="1"/>
    <col min="12548" max="12548" width="4.5703125" style="13" customWidth="1"/>
    <col min="12549" max="12549" width="1.5703125" style="13" customWidth="1"/>
    <col min="12550" max="12552" width="4" style="13" customWidth="1"/>
    <col min="12553" max="12553" width="53" style="13" customWidth="1"/>
    <col min="12554" max="12554" width="0" style="13" hidden="1" customWidth="1"/>
    <col min="12555" max="12556" width="21.42578125" style="13" customWidth="1"/>
    <col min="12557" max="12557" width="18.5703125" style="13" customWidth="1"/>
    <col min="12558" max="12558" width="13.42578125" style="13" customWidth="1"/>
    <col min="12559" max="12802" width="10.42578125" style="13"/>
    <col min="12803" max="12803" width="4" style="13" customWidth="1"/>
    <col min="12804" max="12804" width="4.5703125" style="13" customWidth="1"/>
    <col min="12805" max="12805" width="1.5703125" style="13" customWidth="1"/>
    <col min="12806" max="12808" width="4" style="13" customWidth="1"/>
    <col min="12809" max="12809" width="53" style="13" customWidth="1"/>
    <col min="12810" max="12810" width="0" style="13" hidden="1" customWidth="1"/>
    <col min="12811" max="12812" width="21.42578125" style="13" customWidth="1"/>
    <col min="12813" max="12813" width="18.5703125" style="13" customWidth="1"/>
    <col min="12814" max="12814" width="13.42578125" style="13" customWidth="1"/>
    <col min="12815" max="13058" width="10.42578125" style="13"/>
    <col min="13059" max="13059" width="4" style="13" customWidth="1"/>
    <col min="13060" max="13060" width="4.5703125" style="13" customWidth="1"/>
    <col min="13061" max="13061" width="1.5703125" style="13" customWidth="1"/>
    <col min="13062" max="13064" width="4" style="13" customWidth="1"/>
    <col min="13065" max="13065" width="53" style="13" customWidth="1"/>
    <col min="13066" max="13066" width="0" style="13" hidden="1" customWidth="1"/>
    <col min="13067" max="13068" width="21.42578125" style="13" customWidth="1"/>
    <col min="13069" max="13069" width="18.5703125" style="13" customWidth="1"/>
    <col min="13070" max="13070" width="13.42578125" style="13" customWidth="1"/>
    <col min="13071" max="13314" width="10.42578125" style="13"/>
    <col min="13315" max="13315" width="4" style="13" customWidth="1"/>
    <col min="13316" max="13316" width="4.5703125" style="13" customWidth="1"/>
    <col min="13317" max="13317" width="1.5703125" style="13" customWidth="1"/>
    <col min="13318" max="13320" width="4" style="13" customWidth="1"/>
    <col min="13321" max="13321" width="53" style="13" customWidth="1"/>
    <col min="13322" max="13322" width="0" style="13" hidden="1" customWidth="1"/>
    <col min="13323" max="13324" width="21.42578125" style="13" customWidth="1"/>
    <col min="13325" max="13325" width="18.5703125" style="13" customWidth="1"/>
    <col min="13326" max="13326" width="13.42578125" style="13" customWidth="1"/>
    <col min="13327" max="13570" width="10.42578125" style="13"/>
    <col min="13571" max="13571" width="4" style="13" customWidth="1"/>
    <col min="13572" max="13572" width="4.5703125" style="13" customWidth="1"/>
    <col min="13573" max="13573" width="1.5703125" style="13" customWidth="1"/>
    <col min="13574" max="13576" width="4" style="13" customWidth="1"/>
    <col min="13577" max="13577" width="53" style="13" customWidth="1"/>
    <col min="13578" max="13578" width="0" style="13" hidden="1" customWidth="1"/>
    <col min="13579" max="13580" width="21.42578125" style="13" customWidth="1"/>
    <col min="13581" max="13581" width="18.5703125" style="13" customWidth="1"/>
    <col min="13582" max="13582" width="13.42578125" style="13" customWidth="1"/>
    <col min="13583" max="13826" width="10.42578125" style="13"/>
    <col min="13827" max="13827" width="4" style="13" customWidth="1"/>
    <col min="13828" max="13828" width="4.5703125" style="13" customWidth="1"/>
    <col min="13829" max="13829" width="1.5703125" style="13" customWidth="1"/>
    <col min="13830" max="13832" width="4" style="13" customWidth="1"/>
    <col min="13833" max="13833" width="53" style="13" customWidth="1"/>
    <col min="13834" max="13834" width="0" style="13" hidden="1" customWidth="1"/>
    <col min="13835" max="13836" width="21.42578125" style="13" customWidth="1"/>
    <col min="13837" max="13837" width="18.5703125" style="13" customWidth="1"/>
    <col min="13838" max="13838" width="13.42578125" style="13" customWidth="1"/>
    <col min="13839" max="14082" width="10.42578125" style="13"/>
    <col min="14083" max="14083" width="4" style="13" customWidth="1"/>
    <col min="14084" max="14084" width="4.5703125" style="13" customWidth="1"/>
    <col min="14085" max="14085" width="1.5703125" style="13" customWidth="1"/>
    <col min="14086" max="14088" width="4" style="13" customWidth="1"/>
    <col min="14089" max="14089" width="53" style="13" customWidth="1"/>
    <col min="14090" max="14090" width="0" style="13" hidden="1" customWidth="1"/>
    <col min="14091" max="14092" width="21.42578125" style="13" customWidth="1"/>
    <col min="14093" max="14093" width="18.5703125" style="13" customWidth="1"/>
    <col min="14094" max="14094" width="13.42578125" style="13" customWidth="1"/>
    <col min="14095" max="14338" width="10.42578125" style="13"/>
    <col min="14339" max="14339" width="4" style="13" customWidth="1"/>
    <col min="14340" max="14340" width="4.5703125" style="13" customWidth="1"/>
    <col min="14341" max="14341" width="1.5703125" style="13" customWidth="1"/>
    <col min="14342" max="14344" width="4" style="13" customWidth="1"/>
    <col min="14345" max="14345" width="53" style="13" customWidth="1"/>
    <col min="14346" max="14346" width="0" style="13" hidden="1" customWidth="1"/>
    <col min="14347" max="14348" width="21.42578125" style="13" customWidth="1"/>
    <col min="14349" max="14349" width="18.5703125" style="13" customWidth="1"/>
    <col min="14350" max="14350" width="13.42578125" style="13" customWidth="1"/>
    <col min="14351" max="14594" width="10.42578125" style="13"/>
    <col min="14595" max="14595" width="4" style="13" customWidth="1"/>
    <col min="14596" max="14596" width="4.5703125" style="13" customWidth="1"/>
    <col min="14597" max="14597" width="1.5703125" style="13" customWidth="1"/>
    <col min="14598" max="14600" width="4" style="13" customWidth="1"/>
    <col min="14601" max="14601" width="53" style="13" customWidth="1"/>
    <col min="14602" max="14602" width="0" style="13" hidden="1" customWidth="1"/>
    <col min="14603" max="14604" width="21.42578125" style="13" customWidth="1"/>
    <col min="14605" max="14605" width="18.5703125" style="13" customWidth="1"/>
    <col min="14606" max="14606" width="13.42578125" style="13" customWidth="1"/>
    <col min="14607" max="14850" width="10.42578125" style="13"/>
    <col min="14851" max="14851" width="4" style="13" customWidth="1"/>
    <col min="14852" max="14852" width="4.5703125" style="13" customWidth="1"/>
    <col min="14853" max="14853" width="1.5703125" style="13" customWidth="1"/>
    <col min="14854" max="14856" width="4" style="13" customWidth="1"/>
    <col min="14857" max="14857" width="53" style="13" customWidth="1"/>
    <col min="14858" max="14858" width="0" style="13" hidden="1" customWidth="1"/>
    <col min="14859" max="14860" width="21.42578125" style="13" customWidth="1"/>
    <col min="14861" max="14861" width="18.5703125" style="13" customWidth="1"/>
    <col min="14862" max="14862" width="13.42578125" style="13" customWidth="1"/>
    <col min="14863" max="15106" width="10.42578125" style="13"/>
    <col min="15107" max="15107" width="4" style="13" customWidth="1"/>
    <col min="15108" max="15108" width="4.5703125" style="13" customWidth="1"/>
    <col min="15109" max="15109" width="1.5703125" style="13" customWidth="1"/>
    <col min="15110" max="15112" width="4" style="13" customWidth="1"/>
    <col min="15113" max="15113" width="53" style="13" customWidth="1"/>
    <col min="15114" max="15114" width="0" style="13" hidden="1" customWidth="1"/>
    <col min="15115" max="15116" width="21.42578125" style="13" customWidth="1"/>
    <col min="15117" max="15117" width="18.5703125" style="13" customWidth="1"/>
    <col min="15118" max="15118" width="13.42578125" style="13" customWidth="1"/>
    <col min="15119" max="15362" width="10.42578125" style="13"/>
    <col min="15363" max="15363" width="4" style="13" customWidth="1"/>
    <col min="15364" max="15364" width="4.5703125" style="13" customWidth="1"/>
    <col min="15365" max="15365" width="1.5703125" style="13" customWidth="1"/>
    <col min="15366" max="15368" width="4" style="13" customWidth="1"/>
    <col min="15369" max="15369" width="53" style="13" customWidth="1"/>
    <col min="15370" max="15370" width="0" style="13" hidden="1" customWidth="1"/>
    <col min="15371" max="15372" width="21.42578125" style="13" customWidth="1"/>
    <col min="15373" max="15373" width="18.5703125" style="13" customWidth="1"/>
    <col min="15374" max="15374" width="13.42578125" style="13" customWidth="1"/>
    <col min="15375" max="15618" width="10.42578125" style="13"/>
    <col min="15619" max="15619" width="4" style="13" customWidth="1"/>
    <col min="15620" max="15620" width="4.5703125" style="13" customWidth="1"/>
    <col min="15621" max="15621" width="1.5703125" style="13" customWidth="1"/>
    <col min="15622" max="15624" width="4" style="13" customWidth="1"/>
    <col min="15625" max="15625" width="53" style="13" customWidth="1"/>
    <col min="15626" max="15626" width="0" style="13" hidden="1" customWidth="1"/>
    <col min="15627" max="15628" width="21.42578125" style="13" customWidth="1"/>
    <col min="15629" max="15629" width="18.5703125" style="13" customWidth="1"/>
    <col min="15630" max="15630" width="13.42578125" style="13" customWidth="1"/>
    <col min="15631" max="15874" width="10.42578125" style="13"/>
    <col min="15875" max="15875" width="4" style="13" customWidth="1"/>
    <col min="15876" max="15876" width="4.5703125" style="13" customWidth="1"/>
    <col min="15877" max="15877" width="1.5703125" style="13" customWidth="1"/>
    <col min="15878" max="15880" width="4" style="13" customWidth="1"/>
    <col min="15881" max="15881" width="53" style="13" customWidth="1"/>
    <col min="15882" max="15882" width="0" style="13" hidden="1" customWidth="1"/>
    <col min="15883" max="15884" width="21.42578125" style="13" customWidth="1"/>
    <col min="15885" max="15885" width="18.5703125" style="13" customWidth="1"/>
    <col min="15886" max="15886" width="13.42578125" style="13" customWidth="1"/>
    <col min="15887" max="16130" width="10.42578125" style="13"/>
    <col min="16131" max="16131" width="4" style="13" customWidth="1"/>
    <col min="16132" max="16132" width="4.5703125" style="13" customWidth="1"/>
    <col min="16133" max="16133" width="1.5703125" style="13" customWidth="1"/>
    <col min="16134" max="16136" width="4" style="13" customWidth="1"/>
    <col min="16137" max="16137" width="53" style="13" customWidth="1"/>
    <col min="16138" max="16138" width="0" style="13" hidden="1" customWidth="1"/>
    <col min="16139" max="16140" width="21.42578125" style="13" customWidth="1"/>
    <col min="16141" max="16141" width="18.5703125" style="13" customWidth="1"/>
    <col min="16142" max="16142" width="13.42578125" style="13" customWidth="1"/>
    <col min="16143" max="16384" width="10.42578125" style="13"/>
  </cols>
  <sheetData>
    <row r="1" spans="1:17" s="1" customFormat="1" ht="27.6" customHeight="1">
      <c r="B1" s="2" t="s">
        <v>0</v>
      </c>
      <c r="C1" s="3"/>
      <c r="D1" s="3"/>
      <c r="E1" s="3"/>
      <c r="F1" s="3"/>
      <c r="G1" s="3"/>
      <c r="H1" s="4"/>
      <c r="I1" s="4"/>
      <c r="J1" s="4"/>
      <c r="K1" s="4"/>
      <c r="L1" s="5"/>
      <c r="M1" s="237" t="s">
        <v>1</v>
      </c>
      <c r="N1" s="238"/>
    </row>
    <row r="2" spans="1:17" s="1" customFormat="1" ht="27.6" customHeight="1" thickBot="1">
      <c r="B2" s="6"/>
      <c r="C2" s="7"/>
      <c r="D2" s="7"/>
      <c r="E2" s="7"/>
      <c r="F2" s="7"/>
      <c r="G2" s="7"/>
      <c r="H2" s="8"/>
      <c r="I2" s="8"/>
      <c r="J2" s="8"/>
      <c r="K2" s="8"/>
      <c r="L2" s="9"/>
      <c r="M2" s="239"/>
      <c r="N2" s="240"/>
    </row>
    <row r="3" spans="1:17" s="10" customFormat="1" ht="15" customHeight="1" thickBot="1">
      <c r="B3" s="11"/>
      <c r="C3" s="11"/>
      <c r="D3" s="11"/>
      <c r="E3" s="11"/>
      <c r="F3" s="11"/>
      <c r="G3" s="11"/>
      <c r="H3" s="11"/>
      <c r="I3" s="12"/>
      <c r="J3" s="12"/>
      <c r="K3" s="12"/>
    </row>
    <row r="4" spans="1:17" ht="19.5" customHeight="1">
      <c r="B4" s="14" t="s">
        <v>2</v>
      </c>
      <c r="C4" s="15"/>
      <c r="D4" s="15"/>
      <c r="E4" s="15"/>
      <c r="F4" s="15"/>
      <c r="G4" s="15"/>
      <c r="H4" s="15"/>
      <c r="I4" s="15"/>
      <c r="J4" s="16"/>
      <c r="K4" s="241" t="s">
        <v>3</v>
      </c>
      <c r="L4" s="241" t="s">
        <v>4</v>
      </c>
      <c r="M4" s="243" t="s">
        <v>5</v>
      </c>
      <c r="N4" s="244"/>
    </row>
    <row r="5" spans="1:17" ht="32.25" customHeight="1" thickBot="1">
      <c r="B5" s="17" t="s">
        <v>6</v>
      </c>
      <c r="C5" s="18"/>
      <c r="D5" s="18"/>
      <c r="E5" s="18"/>
      <c r="F5" s="18"/>
      <c r="G5" s="18"/>
      <c r="H5" s="18"/>
      <c r="I5" s="18"/>
      <c r="J5" s="19"/>
      <c r="K5" s="242"/>
      <c r="L5" s="242"/>
      <c r="M5" s="20" t="s">
        <v>7</v>
      </c>
      <c r="N5" s="21" t="s">
        <v>8</v>
      </c>
    </row>
    <row r="6" spans="1:17" s="22" customFormat="1" ht="27" customHeight="1">
      <c r="A6" s="22" t="s">
        <v>9</v>
      </c>
      <c r="B6" s="23"/>
      <c r="C6" s="24" t="s">
        <v>10</v>
      </c>
      <c r="D6" s="24"/>
      <c r="E6" s="24"/>
      <c r="F6" s="24"/>
      <c r="G6" s="24"/>
      <c r="H6" s="24"/>
      <c r="I6" s="25"/>
      <c r="J6" s="26"/>
      <c r="K6" s="27"/>
      <c r="L6" s="27"/>
      <c r="M6" s="28"/>
      <c r="N6" s="29"/>
    </row>
    <row r="7" spans="1:17" s="39" customFormat="1" ht="27" customHeight="1">
      <c r="A7" s="22" t="s">
        <v>11</v>
      </c>
      <c r="B7" s="30"/>
      <c r="C7" s="31" t="s">
        <v>12</v>
      </c>
      <c r="D7" s="32" t="s">
        <v>13</v>
      </c>
      <c r="E7" s="32"/>
      <c r="F7" s="32"/>
      <c r="G7" s="32"/>
      <c r="H7" s="32"/>
      <c r="I7" s="33"/>
      <c r="J7" s="34"/>
      <c r="K7" s="35">
        <f>+K8+K9+K10+K11+K12</f>
        <v>14486.260000000009</v>
      </c>
      <c r="L7" s="36">
        <v>23437.400000000023</v>
      </c>
      <c r="M7" s="37">
        <f>K7-L7</f>
        <v>-8951.140000000014</v>
      </c>
      <c r="N7" s="38">
        <f>IF(L7=0,"-    ",M7/L7)</f>
        <v>-0.38191693617892791</v>
      </c>
    </row>
    <row r="8" spans="1:17" s="50" customFormat="1" ht="27" customHeight="1">
      <c r="A8" s="22" t="s">
        <v>14</v>
      </c>
      <c r="B8" s="40"/>
      <c r="C8" s="41"/>
      <c r="D8" s="42"/>
      <c r="E8" s="43" t="s">
        <v>15</v>
      </c>
      <c r="F8" s="44" t="s">
        <v>16</v>
      </c>
      <c r="G8" s="44"/>
      <c r="H8" s="44"/>
      <c r="I8" s="45"/>
      <c r="J8" s="46"/>
      <c r="K8" s="47">
        <v>0</v>
      </c>
      <c r="L8" s="47">
        <v>0</v>
      </c>
      <c r="M8" s="48">
        <f>K8-L8</f>
        <v>0</v>
      </c>
      <c r="N8" s="49" t="str">
        <f>IF(L8=0,"-    ",M8/L8)</f>
        <v xml:space="preserve">-    </v>
      </c>
      <c r="O8" s="50" t="s">
        <v>17</v>
      </c>
      <c r="Q8" s="22"/>
    </row>
    <row r="9" spans="1:17" s="50" customFormat="1" ht="27" customHeight="1">
      <c r="A9" s="22" t="s">
        <v>18</v>
      </c>
      <c r="B9" s="40"/>
      <c r="C9" s="41"/>
      <c r="D9" s="42"/>
      <c r="E9" s="43" t="s">
        <v>19</v>
      </c>
      <c r="F9" s="44" t="s">
        <v>20</v>
      </c>
      <c r="G9" s="44"/>
      <c r="H9" s="44"/>
      <c r="I9" s="45"/>
      <c r="J9" s="46"/>
      <c r="K9" s="47">
        <v>0</v>
      </c>
      <c r="L9" s="47">
        <v>0</v>
      </c>
      <c r="M9" s="48">
        <f t="shared" ref="M9:M99" si="0">K9-L9</f>
        <v>0</v>
      </c>
      <c r="N9" s="49" t="str">
        <f t="shared" ref="N9:N99" si="1">IF(L9=0,"-    ",M9/L9)</f>
        <v xml:space="preserve">-    </v>
      </c>
      <c r="O9" s="50" t="s">
        <v>17</v>
      </c>
      <c r="Q9" s="22"/>
    </row>
    <row r="10" spans="1:17" s="50" customFormat="1" ht="27" customHeight="1">
      <c r="A10" s="22" t="s">
        <v>21</v>
      </c>
      <c r="B10" s="51"/>
      <c r="C10" s="41"/>
      <c r="D10" s="42"/>
      <c r="E10" s="43" t="s">
        <v>22</v>
      </c>
      <c r="F10" s="44" t="s">
        <v>23</v>
      </c>
      <c r="G10" s="44"/>
      <c r="H10" s="44"/>
      <c r="I10" s="45"/>
      <c r="J10" s="46"/>
      <c r="K10" s="47">
        <v>14486.260000000009</v>
      </c>
      <c r="L10" s="47">
        <v>23437.400000000023</v>
      </c>
      <c r="M10" s="48">
        <f t="shared" si="0"/>
        <v>-8951.140000000014</v>
      </c>
      <c r="N10" s="49">
        <f t="shared" si="1"/>
        <v>-0.38191693617892791</v>
      </c>
      <c r="O10" s="50" t="s">
        <v>17</v>
      </c>
      <c r="Q10" s="22"/>
    </row>
    <row r="11" spans="1:17" s="50" customFormat="1" ht="27" customHeight="1">
      <c r="A11" s="22" t="s">
        <v>24</v>
      </c>
      <c r="B11" s="51"/>
      <c r="C11" s="41"/>
      <c r="D11" s="41"/>
      <c r="E11" s="43" t="s">
        <v>25</v>
      </c>
      <c r="F11" s="44" t="s">
        <v>26</v>
      </c>
      <c r="G11" s="44"/>
      <c r="H11" s="44"/>
      <c r="I11" s="45"/>
      <c r="J11" s="46"/>
      <c r="K11" s="47">
        <v>0</v>
      </c>
      <c r="L11" s="47">
        <v>0</v>
      </c>
      <c r="M11" s="48">
        <f t="shared" si="0"/>
        <v>0</v>
      </c>
      <c r="N11" s="49" t="str">
        <f t="shared" si="1"/>
        <v xml:space="preserve">-    </v>
      </c>
      <c r="O11" s="50" t="s">
        <v>17</v>
      </c>
      <c r="Q11" s="22"/>
    </row>
    <row r="12" spans="1:17" s="50" customFormat="1" ht="27" customHeight="1">
      <c r="A12" s="22" t="s">
        <v>27</v>
      </c>
      <c r="B12" s="51"/>
      <c r="C12" s="41"/>
      <c r="D12" s="41"/>
      <c r="E12" s="43" t="s">
        <v>28</v>
      </c>
      <c r="F12" s="44" t="s">
        <v>29</v>
      </c>
      <c r="G12" s="44"/>
      <c r="H12" s="44"/>
      <c r="I12" s="45"/>
      <c r="J12" s="46"/>
      <c r="K12" s="47">
        <v>0</v>
      </c>
      <c r="L12" s="47">
        <v>0</v>
      </c>
      <c r="M12" s="48">
        <f t="shared" si="0"/>
        <v>0</v>
      </c>
      <c r="N12" s="49" t="str">
        <f t="shared" si="1"/>
        <v xml:space="preserve">-    </v>
      </c>
      <c r="O12" s="50" t="s">
        <v>17</v>
      </c>
      <c r="Q12" s="22"/>
    </row>
    <row r="13" spans="1:17" s="39" customFormat="1" ht="27" customHeight="1">
      <c r="A13" s="22" t="s">
        <v>30</v>
      </c>
      <c r="B13" s="30"/>
      <c r="C13" s="31" t="s">
        <v>31</v>
      </c>
      <c r="D13" s="32" t="s">
        <v>32</v>
      </c>
      <c r="E13" s="32"/>
      <c r="F13" s="32"/>
      <c r="G13" s="32"/>
      <c r="H13" s="32"/>
      <c r="I13" s="33"/>
      <c r="J13" s="34"/>
      <c r="K13" s="35">
        <f>+K14+K17+SUM(K20:K26)</f>
        <v>68336879.300000012</v>
      </c>
      <c r="L13" s="36">
        <v>67701255.709999993</v>
      </c>
      <c r="M13" s="37">
        <f t="shared" si="0"/>
        <v>635623.59000001848</v>
      </c>
      <c r="N13" s="38">
        <f t="shared" si="1"/>
        <v>9.3886528888434198E-3</v>
      </c>
      <c r="O13" s="50" t="s">
        <v>17</v>
      </c>
      <c r="P13" s="50"/>
      <c r="Q13" s="22"/>
    </row>
    <row r="14" spans="1:17" s="50" customFormat="1" ht="27" customHeight="1">
      <c r="A14" s="22" t="s">
        <v>33</v>
      </c>
      <c r="B14" s="40"/>
      <c r="C14" s="41"/>
      <c r="D14" s="42"/>
      <c r="E14" s="43" t="s">
        <v>15</v>
      </c>
      <c r="F14" s="44" t="s">
        <v>34</v>
      </c>
      <c r="G14" s="44"/>
      <c r="H14" s="44"/>
      <c r="I14" s="45"/>
      <c r="J14" s="46"/>
      <c r="K14" s="47">
        <f>+K15+K16</f>
        <v>539330</v>
      </c>
      <c r="L14" s="47">
        <v>539330</v>
      </c>
      <c r="M14" s="48">
        <f t="shared" si="0"/>
        <v>0</v>
      </c>
      <c r="N14" s="49">
        <f t="shared" si="1"/>
        <v>0</v>
      </c>
      <c r="O14" s="50" t="s">
        <v>17</v>
      </c>
      <c r="Q14" s="22"/>
    </row>
    <row r="15" spans="1:17" s="50" customFormat="1" ht="27" customHeight="1">
      <c r="A15" s="22" t="s">
        <v>35</v>
      </c>
      <c r="B15" s="40"/>
      <c r="C15" s="41"/>
      <c r="D15" s="42"/>
      <c r="E15" s="43"/>
      <c r="F15" s="52" t="s">
        <v>36</v>
      </c>
      <c r="G15" s="52" t="s">
        <v>37</v>
      </c>
      <c r="H15" s="44"/>
      <c r="I15" s="53"/>
      <c r="J15" s="54"/>
      <c r="K15" s="55">
        <v>0</v>
      </c>
      <c r="L15" s="55">
        <v>0</v>
      </c>
      <c r="M15" s="56">
        <f t="shared" si="0"/>
        <v>0</v>
      </c>
      <c r="N15" s="57" t="str">
        <f t="shared" si="1"/>
        <v xml:space="preserve">-    </v>
      </c>
      <c r="O15" s="50" t="s">
        <v>17</v>
      </c>
      <c r="Q15" s="22"/>
    </row>
    <row r="16" spans="1:17" s="50" customFormat="1" ht="27" customHeight="1">
      <c r="A16" s="22" t="s">
        <v>38</v>
      </c>
      <c r="B16" s="40"/>
      <c r="C16" s="41"/>
      <c r="D16" s="42"/>
      <c r="E16" s="43"/>
      <c r="F16" s="52" t="s">
        <v>39</v>
      </c>
      <c r="G16" s="52" t="s">
        <v>40</v>
      </c>
      <c r="H16" s="44"/>
      <c r="I16" s="53"/>
      <c r="J16" s="54"/>
      <c r="K16" s="55">
        <v>539330</v>
      </c>
      <c r="L16" s="55">
        <v>539330</v>
      </c>
      <c r="M16" s="56">
        <f t="shared" si="0"/>
        <v>0</v>
      </c>
      <c r="N16" s="57">
        <f t="shared" si="1"/>
        <v>0</v>
      </c>
      <c r="O16" s="50" t="s">
        <v>17</v>
      </c>
      <c r="Q16" s="22"/>
    </row>
    <row r="17" spans="1:17" s="50" customFormat="1" ht="27" customHeight="1">
      <c r="A17" s="22" t="s">
        <v>41</v>
      </c>
      <c r="B17" s="40"/>
      <c r="C17" s="41"/>
      <c r="D17" s="42"/>
      <c r="E17" s="43" t="s">
        <v>19</v>
      </c>
      <c r="F17" s="44" t="s">
        <v>42</v>
      </c>
      <c r="G17" s="44"/>
      <c r="H17" s="44"/>
      <c r="I17" s="45"/>
      <c r="J17" s="46"/>
      <c r="K17" s="47">
        <v>51952848.140000001</v>
      </c>
      <c r="L17" s="47">
        <v>50127218.479999989</v>
      </c>
      <c r="M17" s="48">
        <f t="shared" si="0"/>
        <v>1825629.6600000113</v>
      </c>
      <c r="N17" s="49">
        <f t="shared" si="1"/>
        <v>3.6419927443778081E-2</v>
      </c>
      <c r="O17" s="50" t="s">
        <v>17</v>
      </c>
      <c r="Q17" s="22"/>
    </row>
    <row r="18" spans="1:17" s="62" customFormat="1" ht="27" customHeight="1">
      <c r="A18" s="22" t="s">
        <v>43</v>
      </c>
      <c r="B18" s="58"/>
      <c r="C18" s="59"/>
      <c r="D18" s="60"/>
      <c r="E18" s="61"/>
      <c r="F18" s="52" t="s">
        <v>36</v>
      </c>
      <c r="G18" s="52" t="s">
        <v>44</v>
      </c>
      <c r="H18" s="52"/>
      <c r="I18" s="53"/>
      <c r="J18" s="54"/>
      <c r="K18" s="55">
        <v>0</v>
      </c>
      <c r="L18" s="55">
        <v>0</v>
      </c>
      <c r="M18" s="56">
        <f t="shared" si="0"/>
        <v>0</v>
      </c>
      <c r="N18" s="57" t="str">
        <f t="shared" si="1"/>
        <v xml:space="preserve">-    </v>
      </c>
      <c r="O18" s="50" t="s">
        <v>17</v>
      </c>
      <c r="P18" s="50"/>
      <c r="Q18" s="22"/>
    </row>
    <row r="19" spans="1:17" s="62" customFormat="1" ht="27" customHeight="1">
      <c r="A19" s="22" t="s">
        <v>45</v>
      </c>
      <c r="B19" s="58"/>
      <c r="C19" s="59"/>
      <c r="D19" s="60"/>
      <c r="E19" s="61"/>
      <c r="F19" s="52" t="s">
        <v>39</v>
      </c>
      <c r="G19" s="52" t="s">
        <v>46</v>
      </c>
      <c r="H19" s="52"/>
      <c r="I19" s="53"/>
      <c r="J19" s="54"/>
      <c r="K19" s="55">
        <v>51952848.140000001</v>
      </c>
      <c r="L19" s="55">
        <v>50127218.479999989</v>
      </c>
      <c r="M19" s="56">
        <f t="shared" si="0"/>
        <v>1825629.6600000113</v>
      </c>
      <c r="N19" s="57">
        <f t="shared" si="1"/>
        <v>3.6419927443778081E-2</v>
      </c>
      <c r="O19" s="50" t="s">
        <v>17</v>
      </c>
      <c r="P19" s="50"/>
      <c r="Q19" s="22"/>
    </row>
    <row r="20" spans="1:17" s="50" customFormat="1" ht="27" customHeight="1">
      <c r="A20" s="22" t="s">
        <v>47</v>
      </c>
      <c r="B20" s="51"/>
      <c r="C20" s="41"/>
      <c r="D20" s="42"/>
      <c r="E20" s="43" t="s">
        <v>22</v>
      </c>
      <c r="F20" s="44" t="s">
        <v>48</v>
      </c>
      <c r="G20" s="44"/>
      <c r="H20" s="44"/>
      <c r="I20" s="45"/>
      <c r="J20" s="46"/>
      <c r="K20" s="47">
        <v>1679408.0500000003</v>
      </c>
      <c r="L20" s="47">
        <v>1921684.8700000006</v>
      </c>
      <c r="M20" s="48">
        <f t="shared" si="0"/>
        <v>-242276.8200000003</v>
      </c>
      <c r="N20" s="49">
        <f t="shared" si="1"/>
        <v>-0.12607520815834919</v>
      </c>
      <c r="O20" s="50" t="s">
        <v>17</v>
      </c>
      <c r="Q20" s="22"/>
    </row>
    <row r="21" spans="1:17" s="50" customFormat="1" ht="27" customHeight="1">
      <c r="A21" s="22" t="s">
        <v>49</v>
      </c>
      <c r="B21" s="51"/>
      <c r="C21" s="41"/>
      <c r="D21" s="42"/>
      <c r="E21" s="43" t="s">
        <v>25</v>
      </c>
      <c r="F21" s="44" t="s">
        <v>50</v>
      </c>
      <c r="G21" s="44"/>
      <c r="H21" s="44"/>
      <c r="I21" s="45"/>
      <c r="J21" s="46"/>
      <c r="K21" s="47">
        <v>8310571.5800000038</v>
      </c>
      <c r="L21" s="47">
        <v>8102054.9400000051</v>
      </c>
      <c r="M21" s="48">
        <f t="shared" si="0"/>
        <v>208516.63999999873</v>
      </c>
      <c r="N21" s="49">
        <f t="shared" si="1"/>
        <v>2.573626586639742E-2</v>
      </c>
      <c r="O21" s="50" t="s">
        <v>17</v>
      </c>
      <c r="Q21" s="22"/>
    </row>
    <row r="22" spans="1:17" s="50" customFormat="1" ht="27" customHeight="1">
      <c r="A22" s="22" t="s">
        <v>51</v>
      </c>
      <c r="B22" s="51"/>
      <c r="C22" s="41"/>
      <c r="D22" s="42"/>
      <c r="E22" s="43" t="s">
        <v>28</v>
      </c>
      <c r="F22" s="44" t="s">
        <v>52</v>
      </c>
      <c r="G22" s="44"/>
      <c r="H22" s="44"/>
      <c r="I22" s="45"/>
      <c r="J22" s="46"/>
      <c r="K22" s="47">
        <v>729136.85000000033</v>
      </c>
      <c r="L22" s="47">
        <v>811320.43999999948</v>
      </c>
      <c r="M22" s="48">
        <f t="shared" si="0"/>
        <v>-82183.589999999152</v>
      </c>
      <c r="N22" s="49">
        <f t="shared" si="1"/>
        <v>-0.10129609208415753</v>
      </c>
      <c r="O22" s="50" t="s">
        <v>17</v>
      </c>
      <c r="Q22" s="22"/>
    </row>
    <row r="23" spans="1:17" s="50" customFormat="1" ht="27" customHeight="1">
      <c r="A23" s="22" t="s">
        <v>53</v>
      </c>
      <c r="B23" s="51"/>
      <c r="C23" s="41"/>
      <c r="D23" s="42"/>
      <c r="E23" s="43" t="s">
        <v>54</v>
      </c>
      <c r="F23" s="44" t="s">
        <v>55</v>
      </c>
      <c r="G23" s="44"/>
      <c r="H23" s="44"/>
      <c r="I23" s="45"/>
      <c r="J23" s="46"/>
      <c r="K23" s="47">
        <v>16187.5</v>
      </c>
      <c r="L23" s="47">
        <v>20323.739999999991</v>
      </c>
      <c r="M23" s="48">
        <f t="shared" si="0"/>
        <v>-4136.2399999999907</v>
      </c>
      <c r="N23" s="49">
        <f t="shared" si="1"/>
        <v>-0.20351765964335267</v>
      </c>
      <c r="O23" s="50" t="s">
        <v>17</v>
      </c>
      <c r="Q23" s="22"/>
    </row>
    <row r="24" spans="1:17" s="50" customFormat="1" ht="27" customHeight="1">
      <c r="A24" s="22" t="s">
        <v>56</v>
      </c>
      <c r="B24" s="51"/>
      <c r="C24" s="41"/>
      <c r="D24" s="42"/>
      <c r="E24" s="43" t="s">
        <v>57</v>
      </c>
      <c r="F24" s="44" t="s">
        <v>58</v>
      </c>
      <c r="G24" s="44"/>
      <c r="H24" s="44"/>
      <c r="I24" s="45"/>
      <c r="J24" s="46"/>
      <c r="K24" s="47">
        <v>0</v>
      </c>
      <c r="L24" s="47">
        <v>0</v>
      </c>
      <c r="M24" s="48">
        <f t="shared" si="0"/>
        <v>0</v>
      </c>
      <c r="N24" s="49" t="str">
        <f t="shared" si="1"/>
        <v xml:space="preserve">-    </v>
      </c>
      <c r="O24" s="50" t="s">
        <v>17</v>
      </c>
      <c r="Q24" s="22"/>
    </row>
    <row r="25" spans="1:17" s="50" customFormat="1" ht="27" customHeight="1">
      <c r="A25" s="22" t="s">
        <v>59</v>
      </c>
      <c r="B25" s="51"/>
      <c r="C25" s="41"/>
      <c r="D25" s="41"/>
      <c r="E25" s="43" t="s">
        <v>60</v>
      </c>
      <c r="F25" s="44" t="s">
        <v>61</v>
      </c>
      <c r="G25" s="44"/>
      <c r="H25" s="44"/>
      <c r="I25" s="45"/>
      <c r="J25" s="46"/>
      <c r="K25" s="47">
        <v>305803.65999999968</v>
      </c>
      <c r="L25" s="47">
        <v>307416.49999999977</v>
      </c>
      <c r="M25" s="48">
        <f t="shared" si="0"/>
        <v>-1612.8400000000838</v>
      </c>
      <c r="N25" s="49">
        <f t="shared" si="1"/>
        <v>-5.2464327711755389E-3</v>
      </c>
      <c r="O25" s="50" t="s">
        <v>17</v>
      </c>
      <c r="Q25" s="22"/>
    </row>
    <row r="26" spans="1:17" s="50" customFormat="1" ht="27" customHeight="1">
      <c r="A26" s="22" t="s">
        <v>62</v>
      </c>
      <c r="B26" s="51"/>
      <c r="C26" s="41"/>
      <c r="D26" s="41"/>
      <c r="E26" s="43" t="s">
        <v>63</v>
      </c>
      <c r="F26" s="50" t="s">
        <v>64</v>
      </c>
      <c r="I26" s="63"/>
      <c r="J26" s="64"/>
      <c r="K26" s="47">
        <v>4803593.5199999996</v>
      </c>
      <c r="L26" s="47">
        <v>5871906.7400000002</v>
      </c>
      <c r="M26" s="48">
        <f t="shared" si="0"/>
        <v>-1068313.2200000007</v>
      </c>
      <c r="N26" s="49">
        <f t="shared" si="1"/>
        <v>-0.18193633981318999</v>
      </c>
      <c r="O26" s="50" t="s">
        <v>17</v>
      </c>
      <c r="Q26" s="22"/>
    </row>
    <row r="27" spans="1:17" s="50" customFormat="1" ht="27" customHeight="1">
      <c r="A27" s="22" t="s">
        <v>65</v>
      </c>
      <c r="B27" s="51"/>
      <c r="C27" s="41"/>
      <c r="D27" s="41"/>
      <c r="E27" s="43"/>
      <c r="I27" s="65" t="s">
        <v>66</v>
      </c>
      <c r="J27" s="65" t="s">
        <v>67</v>
      </c>
      <c r="K27" s="47"/>
      <c r="L27" s="47"/>
      <c r="M27" s="48"/>
      <c r="N27" s="49"/>
      <c r="O27" s="50" t="s">
        <v>17</v>
      </c>
      <c r="Q27" s="22"/>
    </row>
    <row r="28" spans="1:17" s="39" customFormat="1" ht="27" customHeight="1">
      <c r="A28" s="22" t="s">
        <v>68</v>
      </c>
      <c r="B28" s="30"/>
      <c r="C28" s="31" t="s">
        <v>69</v>
      </c>
      <c r="D28" s="245" t="s">
        <v>70</v>
      </c>
      <c r="E28" s="245"/>
      <c r="F28" s="245"/>
      <c r="G28" s="245"/>
      <c r="H28" s="246"/>
      <c r="I28" s="36">
        <f>I29+I34</f>
        <v>0</v>
      </c>
      <c r="J28" s="36">
        <f>J29+J34</f>
        <v>0</v>
      </c>
      <c r="K28" s="35">
        <f>+K29+K34</f>
        <v>176563</v>
      </c>
      <c r="L28" s="36">
        <v>176563</v>
      </c>
      <c r="M28" s="37">
        <f t="shared" si="0"/>
        <v>0</v>
      </c>
      <c r="N28" s="38">
        <f t="shared" si="1"/>
        <v>0</v>
      </c>
      <c r="O28" s="50" t="s">
        <v>17</v>
      </c>
      <c r="P28" s="50"/>
      <c r="Q28" s="22"/>
    </row>
    <row r="29" spans="1:17" s="50" customFormat="1" ht="27" customHeight="1">
      <c r="A29" s="22" t="s">
        <v>71</v>
      </c>
      <c r="B29" s="51"/>
      <c r="C29" s="41"/>
      <c r="D29" s="41"/>
      <c r="E29" s="43" t="s">
        <v>15</v>
      </c>
      <c r="F29" s="50" t="s">
        <v>72</v>
      </c>
      <c r="I29" s="47">
        <f>SUM(I30:I33)</f>
        <v>0</v>
      </c>
      <c r="J29" s="47">
        <f>SUM(J30:J33)</f>
        <v>0</v>
      </c>
      <c r="K29" s="55">
        <v>0</v>
      </c>
      <c r="L29" s="55">
        <v>0</v>
      </c>
      <c r="M29" s="48">
        <f t="shared" si="0"/>
        <v>0</v>
      </c>
      <c r="N29" s="49" t="str">
        <f t="shared" si="1"/>
        <v xml:space="preserve">-    </v>
      </c>
      <c r="O29" s="50" t="s">
        <v>17</v>
      </c>
      <c r="Q29" s="22"/>
    </row>
    <row r="30" spans="1:17" s="50" customFormat="1" ht="27" customHeight="1">
      <c r="A30" s="22" t="s">
        <v>73</v>
      </c>
      <c r="B30" s="40"/>
      <c r="C30" s="41"/>
      <c r="D30" s="42"/>
      <c r="E30" s="43"/>
      <c r="F30" s="52" t="s">
        <v>36</v>
      </c>
      <c r="G30" s="52" t="s">
        <v>74</v>
      </c>
      <c r="H30" s="44"/>
      <c r="I30" s="55">
        <f>+K30</f>
        <v>0</v>
      </c>
      <c r="J30" s="54"/>
      <c r="K30" s="55">
        <v>0</v>
      </c>
      <c r="L30" s="55">
        <v>0</v>
      </c>
      <c r="M30" s="56">
        <f t="shared" si="0"/>
        <v>0</v>
      </c>
      <c r="N30" s="57" t="str">
        <f t="shared" si="1"/>
        <v xml:space="preserve">-    </v>
      </c>
      <c r="O30" s="50" t="s">
        <v>17</v>
      </c>
      <c r="Q30" s="22"/>
    </row>
    <row r="31" spans="1:17" s="50" customFormat="1" ht="27" customHeight="1">
      <c r="A31" s="22" t="s">
        <v>75</v>
      </c>
      <c r="B31" s="40"/>
      <c r="C31" s="41"/>
      <c r="D31" s="42"/>
      <c r="E31" s="43"/>
      <c r="F31" s="52" t="s">
        <v>39</v>
      </c>
      <c r="G31" s="52" t="s">
        <v>76</v>
      </c>
      <c r="H31" s="44"/>
      <c r="I31" s="55">
        <f t="shared" ref="I31:I33" si="2">+K31</f>
        <v>0</v>
      </c>
      <c r="J31" s="54"/>
      <c r="K31" s="55">
        <v>0</v>
      </c>
      <c r="L31" s="55">
        <v>0</v>
      </c>
      <c r="M31" s="56">
        <f t="shared" si="0"/>
        <v>0</v>
      </c>
      <c r="N31" s="57" t="str">
        <f t="shared" si="1"/>
        <v xml:space="preserve">-    </v>
      </c>
      <c r="O31" s="50" t="s">
        <v>17</v>
      </c>
      <c r="Q31" s="22"/>
    </row>
    <row r="32" spans="1:17" s="50" customFormat="1" ht="27" customHeight="1">
      <c r="A32" s="22" t="s">
        <v>77</v>
      </c>
      <c r="B32" s="40"/>
      <c r="C32" s="41"/>
      <c r="D32" s="42"/>
      <c r="E32" s="43"/>
      <c r="F32" s="52" t="s">
        <v>78</v>
      </c>
      <c r="G32" s="52" t="s">
        <v>79</v>
      </c>
      <c r="H32" s="66"/>
      <c r="I32" s="55">
        <f t="shared" si="2"/>
        <v>0</v>
      </c>
      <c r="J32" s="54"/>
      <c r="K32" s="55">
        <v>0</v>
      </c>
      <c r="L32" s="55">
        <v>0</v>
      </c>
      <c r="M32" s="56">
        <f t="shared" si="0"/>
        <v>0</v>
      </c>
      <c r="N32" s="57" t="str">
        <f t="shared" si="1"/>
        <v xml:space="preserve">-    </v>
      </c>
      <c r="O32" s="50" t="s">
        <v>17</v>
      </c>
      <c r="Q32" s="22"/>
    </row>
    <row r="33" spans="1:17" s="50" customFormat="1" ht="27" customHeight="1">
      <c r="A33" s="22" t="s">
        <v>80</v>
      </c>
      <c r="B33" s="40"/>
      <c r="C33" s="41"/>
      <c r="D33" s="42"/>
      <c r="E33" s="52"/>
      <c r="F33" s="52" t="s">
        <v>81</v>
      </c>
      <c r="G33" s="52" t="s">
        <v>82</v>
      </c>
      <c r="H33" s="66"/>
      <c r="I33" s="67">
        <f t="shared" si="2"/>
        <v>0</v>
      </c>
      <c r="J33" s="68"/>
      <c r="K33" s="55">
        <v>0</v>
      </c>
      <c r="L33" s="55">
        <v>0</v>
      </c>
      <c r="M33" s="56">
        <f t="shared" si="0"/>
        <v>0</v>
      </c>
      <c r="N33" s="57" t="str">
        <f t="shared" si="1"/>
        <v xml:space="preserve">-    </v>
      </c>
      <c r="O33" s="50" t="s">
        <v>17</v>
      </c>
      <c r="Q33" s="22"/>
    </row>
    <row r="34" spans="1:17" s="50" customFormat="1" ht="27" customHeight="1">
      <c r="A34" s="22" t="s">
        <v>83</v>
      </c>
      <c r="B34" s="40"/>
      <c r="C34" s="41"/>
      <c r="D34" s="42"/>
      <c r="E34" s="43" t="s">
        <v>19</v>
      </c>
      <c r="F34" s="50" t="s">
        <v>84</v>
      </c>
      <c r="G34" s="52"/>
      <c r="H34" s="247"/>
      <c r="I34" s="247"/>
      <c r="J34" s="248"/>
      <c r="K34" s="47">
        <f>+K35+K36</f>
        <v>176563</v>
      </c>
      <c r="L34" s="47">
        <v>176563</v>
      </c>
      <c r="M34" s="56">
        <f t="shared" si="0"/>
        <v>0</v>
      </c>
      <c r="N34" s="57">
        <f t="shared" si="1"/>
        <v>0</v>
      </c>
      <c r="O34" s="50" t="s">
        <v>17</v>
      </c>
      <c r="Q34" s="22"/>
    </row>
    <row r="35" spans="1:17" s="50" customFormat="1" ht="27" customHeight="1">
      <c r="A35" s="22" t="s">
        <v>85</v>
      </c>
      <c r="B35" s="40"/>
      <c r="C35" s="41"/>
      <c r="D35" s="42"/>
      <c r="E35" s="43"/>
      <c r="F35" s="52" t="s">
        <v>36</v>
      </c>
      <c r="G35" s="52" t="s">
        <v>86</v>
      </c>
      <c r="H35" s="44"/>
      <c r="I35" s="44"/>
      <c r="J35" s="66"/>
      <c r="K35" s="55">
        <v>176563</v>
      </c>
      <c r="L35" s="55">
        <v>176563</v>
      </c>
      <c r="M35" s="56">
        <f t="shared" si="0"/>
        <v>0</v>
      </c>
      <c r="N35" s="57">
        <f t="shared" si="1"/>
        <v>0</v>
      </c>
      <c r="O35" s="50" t="s">
        <v>17</v>
      </c>
      <c r="Q35" s="22"/>
    </row>
    <row r="36" spans="1:17" s="50" customFormat="1" ht="27" customHeight="1">
      <c r="A36" s="22" t="s">
        <v>87</v>
      </c>
      <c r="B36" s="40"/>
      <c r="C36" s="41"/>
      <c r="D36" s="42"/>
      <c r="E36" s="43"/>
      <c r="F36" s="52" t="s">
        <v>39</v>
      </c>
      <c r="G36" s="52" t="s">
        <v>88</v>
      </c>
      <c r="H36" s="69"/>
      <c r="I36" s="69"/>
      <c r="J36" s="70"/>
      <c r="K36" s="55">
        <v>0</v>
      </c>
      <c r="L36" s="55">
        <v>0</v>
      </c>
      <c r="M36" s="56">
        <f t="shared" si="0"/>
        <v>0</v>
      </c>
      <c r="N36" s="57" t="str">
        <f t="shared" si="1"/>
        <v xml:space="preserve">-    </v>
      </c>
      <c r="O36" s="50" t="s">
        <v>17</v>
      </c>
      <c r="Q36" s="22"/>
    </row>
    <row r="37" spans="1:17" s="22" customFormat="1" ht="27" customHeight="1">
      <c r="A37" s="22" t="s">
        <v>89</v>
      </c>
      <c r="B37" s="71"/>
      <c r="C37" s="72" t="s">
        <v>90</v>
      </c>
      <c r="D37" s="73"/>
      <c r="E37" s="73"/>
      <c r="F37" s="73"/>
      <c r="G37" s="73"/>
      <c r="H37" s="73"/>
      <c r="I37" s="74"/>
      <c r="J37" s="75"/>
      <c r="K37" s="76">
        <f>K7+K13+K28</f>
        <v>68527928.560000017</v>
      </c>
      <c r="L37" s="76">
        <v>67901256.109999999</v>
      </c>
      <c r="M37" s="77">
        <f>K37-L37</f>
        <v>626672.45000001788</v>
      </c>
      <c r="N37" s="78">
        <f>IF(L37=0,"-    ",M37/L37)</f>
        <v>9.2291731538045318E-3</v>
      </c>
      <c r="O37" s="50" t="s">
        <v>17</v>
      </c>
      <c r="P37" s="50"/>
    </row>
    <row r="38" spans="1:17" s="87" customFormat="1" ht="9" customHeight="1">
      <c r="A38" s="22" t="s">
        <v>91</v>
      </c>
      <c r="B38" s="79"/>
      <c r="C38" s="80"/>
      <c r="D38" s="81"/>
      <c r="E38" s="81"/>
      <c r="F38" s="81"/>
      <c r="G38" s="81"/>
      <c r="H38" s="81"/>
      <c r="I38" s="82"/>
      <c r="J38" s="83"/>
      <c r="K38" s="84"/>
      <c r="L38" s="84"/>
      <c r="M38" s="85"/>
      <c r="N38" s="86"/>
      <c r="O38" s="50" t="s">
        <v>17</v>
      </c>
      <c r="P38" s="50"/>
      <c r="Q38" s="22"/>
    </row>
    <row r="39" spans="1:17" s="22" customFormat="1" ht="27" customHeight="1">
      <c r="A39" s="22" t="s">
        <v>92</v>
      </c>
      <c r="B39" s="88" t="s">
        <v>93</v>
      </c>
      <c r="C39" s="89" t="s">
        <v>94</v>
      </c>
      <c r="D39" s="90"/>
      <c r="E39" s="90"/>
      <c r="F39" s="90"/>
      <c r="G39" s="90"/>
      <c r="H39" s="90"/>
      <c r="I39" s="91"/>
      <c r="J39" s="92"/>
      <c r="K39" s="93"/>
      <c r="L39" s="93"/>
      <c r="M39" s="94"/>
      <c r="N39" s="95"/>
      <c r="O39" s="50" t="s">
        <v>17</v>
      </c>
      <c r="P39" s="50"/>
    </row>
    <row r="40" spans="1:17" s="22" customFormat="1" ht="27" customHeight="1">
      <c r="A40" s="22" t="s">
        <v>95</v>
      </c>
      <c r="B40" s="88"/>
      <c r="C40" s="96" t="s">
        <v>12</v>
      </c>
      <c r="D40" s="97" t="s">
        <v>96</v>
      </c>
      <c r="E40" s="97"/>
      <c r="F40" s="97"/>
      <c r="G40" s="97"/>
      <c r="H40" s="97"/>
      <c r="I40" s="91"/>
      <c r="J40" s="92"/>
      <c r="K40" s="35">
        <f>+K41+K42+K43+K44</f>
        <v>7642103</v>
      </c>
      <c r="L40" s="93">
        <v>6819986.5699999994</v>
      </c>
      <c r="M40" s="94">
        <f>K40-L40</f>
        <v>822116.43000000063</v>
      </c>
      <c r="N40" s="95">
        <f t="shared" si="1"/>
        <v>0.12054516846357964</v>
      </c>
      <c r="O40" s="50" t="s">
        <v>17</v>
      </c>
      <c r="P40" s="50"/>
    </row>
    <row r="41" spans="1:17" s="87" customFormat="1" ht="27" customHeight="1">
      <c r="A41" s="22" t="s">
        <v>97</v>
      </c>
      <c r="B41" s="98"/>
      <c r="C41" s="99"/>
      <c r="D41" s="100"/>
      <c r="E41" s="101" t="s">
        <v>15</v>
      </c>
      <c r="F41" s="81" t="s">
        <v>98</v>
      </c>
      <c r="G41" s="81"/>
      <c r="H41" s="81"/>
      <c r="I41" s="82"/>
      <c r="J41" s="83"/>
      <c r="K41" s="47">
        <v>7532149.9100000001</v>
      </c>
      <c r="L41" s="47">
        <v>6705882.3599999994</v>
      </c>
      <c r="M41" s="85">
        <f>K41-L41</f>
        <v>826267.55000000075</v>
      </c>
      <c r="N41" s="86">
        <f t="shared" si="1"/>
        <v>0.12321533627380854</v>
      </c>
      <c r="O41" s="50" t="s">
        <v>17</v>
      </c>
      <c r="P41" s="50"/>
      <c r="Q41" s="22"/>
    </row>
    <row r="42" spans="1:17" s="87" customFormat="1" ht="27" customHeight="1">
      <c r="A42" s="22" t="s">
        <v>99</v>
      </c>
      <c r="B42" s="98"/>
      <c r="C42" s="99"/>
      <c r="D42" s="100"/>
      <c r="E42" s="101" t="s">
        <v>19</v>
      </c>
      <c r="F42" s="81" t="s">
        <v>100</v>
      </c>
      <c r="G42" s="81"/>
      <c r="H42" s="81"/>
      <c r="I42" s="82"/>
      <c r="J42" s="83"/>
      <c r="K42" s="47">
        <v>109953.09000000001</v>
      </c>
      <c r="L42" s="47">
        <v>114104.20999999999</v>
      </c>
      <c r="M42" s="85">
        <f>K42-L42</f>
        <v>-4151.1199999999808</v>
      </c>
      <c r="N42" s="86">
        <f t="shared" si="1"/>
        <v>-3.6380077474792397E-2</v>
      </c>
      <c r="O42" s="50" t="s">
        <v>17</v>
      </c>
      <c r="P42" s="50"/>
      <c r="Q42" s="22"/>
    </row>
    <row r="43" spans="1:17" s="87" customFormat="1" ht="27" customHeight="1">
      <c r="A43" s="22" t="s">
        <v>101</v>
      </c>
      <c r="B43" s="98"/>
      <c r="C43" s="99"/>
      <c r="D43" s="100"/>
      <c r="E43" s="101" t="s">
        <v>22</v>
      </c>
      <c r="F43" s="81" t="s">
        <v>102</v>
      </c>
      <c r="G43" s="101"/>
      <c r="H43" s="81"/>
      <c r="I43" s="82"/>
      <c r="J43" s="83"/>
      <c r="K43" s="47">
        <v>0</v>
      </c>
      <c r="L43" s="47">
        <v>0</v>
      </c>
      <c r="M43" s="85">
        <f>K43-L43</f>
        <v>0</v>
      </c>
      <c r="N43" s="86" t="str">
        <f t="shared" si="1"/>
        <v xml:space="preserve">-    </v>
      </c>
      <c r="O43" s="50" t="s">
        <v>17</v>
      </c>
      <c r="P43" s="50"/>
      <c r="Q43" s="22"/>
    </row>
    <row r="44" spans="1:17" s="87" customFormat="1" ht="27" customHeight="1">
      <c r="A44" s="22" t="s">
        <v>103</v>
      </c>
      <c r="B44" s="79"/>
      <c r="C44" s="80"/>
      <c r="D44" s="81"/>
      <c r="E44" s="101" t="s">
        <v>25</v>
      </c>
      <c r="F44" s="81" t="s">
        <v>104</v>
      </c>
      <c r="G44" s="101"/>
      <c r="H44" s="81"/>
      <c r="I44" s="82"/>
      <c r="J44" s="83"/>
      <c r="K44" s="47">
        <v>0</v>
      </c>
      <c r="L44" s="47">
        <v>0</v>
      </c>
      <c r="M44" s="85">
        <f>K44-L44</f>
        <v>0</v>
      </c>
      <c r="N44" s="86" t="str">
        <f t="shared" si="1"/>
        <v xml:space="preserve">-    </v>
      </c>
      <c r="O44" s="50" t="s">
        <v>17</v>
      </c>
      <c r="P44" s="50"/>
      <c r="Q44" s="22"/>
    </row>
    <row r="45" spans="1:17" s="87" customFormat="1" ht="27" customHeight="1">
      <c r="A45" s="22" t="s">
        <v>105</v>
      </c>
      <c r="B45" s="79"/>
      <c r="C45" s="80"/>
      <c r="D45" s="81"/>
      <c r="E45" s="101"/>
      <c r="F45" s="81"/>
      <c r="G45" s="101"/>
      <c r="H45" s="81"/>
      <c r="I45" s="102" t="s">
        <v>66</v>
      </c>
      <c r="J45" s="102" t="s">
        <v>67</v>
      </c>
      <c r="K45" s="84">
        <v>0</v>
      </c>
      <c r="L45" s="84"/>
      <c r="M45" s="85"/>
      <c r="N45" s="86"/>
      <c r="O45" s="50" t="s">
        <v>17</v>
      </c>
      <c r="P45" s="50"/>
      <c r="Q45" s="22"/>
    </row>
    <row r="46" spans="1:17" s="22" customFormat="1" ht="24.75" customHeight="1">
      <c r="A46" s="22" t="s">
        <v>106</v>
      </c>
      <c r="B46" s="88"/>
      <c r="C46" s="96" t="s">
        <v>31</v>
      </c>
      <c r="D46" s="235" t="s">
        <v>107</v>
      </c>
      <c r="E46" s="235"/>
      <c r="F46" s="235"/>
      <c r="G46" s="235"/>
      <c r="H46" s="236"/>
      <c r="I46" s="93">
        <f>I47+I58+I71+I72+I75+I76+I77</f>
        <v>46718675.420000009</v>
      </c>
      <c r="J46" s="93">
        <f>J47+J58+J71+J72+J75+J76+J77</f>
        <v>0</v>
      </c>
      <c r="K46" s="35">
        <f>+K47+K58+K71+K72+K75+K76+K77</f>
        <v>46718675.420000009</v>
      </c>
      <c r="L46" s="93">
        <v>41369134.550000004</v>
      </c>
      <c r="M46" s="94">
        <f t="shared" si="0"/>
        <v>5349540.8700000048</v>
      </c>
      <c r="N46" s="95">
        <f t="shared" si="1"/>
        <v>0.12931237088207359</v>
      </c>
      <c r="O46" s="50"/>
      <c r="P46" s="103"/>
    </row>
    <row r="47" spans="1:17" s="50" customFormat="1" ht="27" customHeight="1">
      <c r="A47" s="22" t="s">
        <v>108</v>
      </c>
      <c r="B47" s="40"/>
      <c r="C47" s="41"/>
      <c r="D47" s="42"/>
      <c r="E47" s="43" t="s">
        <v>15</v>
      </c>
      <c r="F47" s="44" t="s">
        <v>109</v>
      </c>
      <c r="G47" s="44"/>
      <c r="H47" s="66"/>
      <c r="I47" s="47">
        <f>I48+I51+I52+I57</f>
        <v>0</v>
      </c>
      <c r="J47" s="47">
        <f>J48+J51+J52+J57</f>
        <v>0</v>
      </c>
      <c r="K47" s="47">
        <f>+K48+K51+K52+K57</f>
        <v>0</v>
      </c>
      <c r="L47" s="47">
        <v>0</v>
      </c>
      <c r="M47" s="48">
        <f t="shared" si="0"/>
        <v>0</v>
      </c>
      <c r="N47" s="49" t="str">
        <f t="shared" si="1"/>
        <v xml:space="preserve">-    </v>
      </c>
      <c r="O47" s="50" t="s">
        <v>17</v>
      </c>
      <c r="Q47" s="22"/>
    </row>
    <row r="48" spans="1:17" s="50" customFormat="1" ht="23.25" customHeight="1">
      <c r="A48" s="22" t="s">
        <v>110</v>
      </c>
      <c r="B48" s="40"/>
      <c r="C48" s="41"/>
      <c r="D48" s="42"/>
      <c r="E48" s="43"/>
      <c r="F48" s="52" t="s">
        <v>36</v>
      </c>
      <c r="G48" s="52" t="s">
        <v>111</v>
      </c>
      <c r="H48" s="66"/>
      <c r="I48" s="55">
        <f>SUM(I49:I50)</f>
        <v>0</v>
      </c>
      <c r="J48" s="55">
        <f>SUM(J49:J50)</f>
        <v>0</v>
      </c>
      <c r="K48" s="47">
        <f>+K49+K50</f>
        <v>0</v>
      </c>
      <c r="L48" s="47">
        <v>0</v>
      </c>
      <c r="M48" s="56">
        <f t="shared" si="0"/>
        <v>0</v>
      </c>
      <c r="N48" s="57" t="str">
        <f t="shared" si="1"/>
        <v xml:space="preserve">-    </v>
      </c>
      <c r="O48" s="50" t="s">
        <v>17</v>
      </c>
      <c r="Q48" s="22"/>
    </row>
    <row r="49" spans="1:17" s="50" customFormat="1" ht="27" customHeight="1">
      <c r="A49" s="22" t="s">
        <v>112</v>
      </c>
      <c r="B49" s="40"/>
      <c r="C49" s="41"/>
      <c r="D49" s="42"/>
      <c r="E49" s="43"/>
      <c r="F49" s="44"/>
      <c r="G49" s="44" t="s">
        <v>15</v>
      </c>
      <c r="H49" s="66" t="s">
        <v>113</v>
      </c>
      <c r="I49" s="47">
        <f>+K49</f>
        <v>0</v>
      </c>
      <c r="J49" s="47"/>
      <c r="K49" s="47">
        <v>0</v>
      </c>
      <c r="L49" s="47">
        <v>0</v>
      </c>
      <c r="M49" s="48">
        <f>K49-L49</f>
        <v>0</v>
      </c>
      <c r="N49" s="49" t="str">
        <f>IF(L49=0,"-    ",M49/L49)</f>
        <v xml:space="preserve">-    </v>
      </c>
      <c r="O49" s="50" t="s">
        <v>17</v>
      </c>
      <c r="Q49" s="22"/>
    </row>
    <row r="50" spans="1:17" s="50" customFormat="1" ht="27" customHeight="1">
      <c r="A50" s="22" t="s">
        <v>114</v>
      </c>
      <c r="B50" s="40"/>
      <c r="C50" s="41"/>
      <c r="D50" s="42"/>
      <c r="E50" s="43"/>
      <c r="F50" s="44"/>
      <c r="G50" s="44" t="s">
        <v>19</v>
      </c>
      <c r="H50" s="66" t="s">
        <v>115</v>
      </c>
      <c r="I50" s="47">
        <f t="shared" ref="I50:I51" si="3">+K50</f>
        <v>0</v>
      </c>
      <c r="J50" s="47"/>
      <c r="K50" s="47">
        <v>0</v>
      </c>
      <c r="L50" s="47">
        <v>0</v>
      </c>
      <c r="M50" s="48">
        <f>K50-L50</f>
        <v>0</v>
      </c>
      <c r="N50" s="49" t="str">
        <f>IF(L50=0,"-    ",M50/L50)</f>
        <v xml:space="preserve">-    </v>
      </c>
      <c r="O50" s="50" t="s">
        <v>17</v>
      </c>
      <c r="Q50" s="22"/>
    </row>
    <row r="51" spans="1:17" s="50" customFormat="1" ht="27" customHeight="1">
      <c r="A51" s="22" t="s">
        <v>116</v>
      </c>
      <c r="B51" s="40"/>
      <c r="C51" s="41"/>
      <c r="D51" s="42"/>
      <c r="E51" s="43"/>
      <c r="F51" s="52" t="s">
        <v>39</v>
      </c>
      <c r="G51" s="52" t="s">
        <v>117</v>
      </c>
      <c r="H51" s="66"/>
      <c r="I51" s="47">
        <f t="shared" si="3"/>
        <v>0</v>
      </c>
      <c r="J51" s="55"/>
      <c r="K51" s="55">
        <v>0</v>
      </c>
      <c r="L51" s="55">
        <v>0</v>
      </c>
      <c r="M51" s="48">
        <f t="shared" ref="M51:M70" si="4">K51-L51</f>
        <v>0</v>
      </c>
      <c r="N51" s="49" t="str">
        <f t="shared" ref="N51:N70" si="5">IF(L51=0,"-    ",M51/L51)</f>
        <v xml:space="preserve">-    </v>
      </c>
      <c r="O51" s="50" t="s">
        <v>17</v>
      </c>
      <c r="Q51" s="22"/>
    </row>
    <row r="52" spans="1:17" s="50" customFormat="1" ht="27" customHeight="1">
      <c r="A52" s="22" t="s">
        <v>118</v>
      </c>
      <c r="B52" s="40"/>
      <c r="C52" s="41"/>
      <c r="D52" s="42"/>
      <c r="E52" s="43"/>
      <c r="F52" s="52" t="s">
        <v>78</v>
      </c>
      <c r="G52" s="52" t="s">
        <v>119</v>
      </c>
      <c r="H52" s="66"/>
      <c r="I52" s="55">
        <f>SUM(I53:I56)</f>
        <v>0</v>
      </c>
      <c r="J52" s="55">
        <f>SUM(J53:J56)</f>
        <v>0</v>
      </c>
      <c r="K52" s="55">
        <f>+K53+K54+K55+K56</f>
        <v>0</v>
      </c>
      <c r="L52" s="55">
        <v>0</v>
      </c>
      <c r="M52" s="48">
        <f t="shared" si="4"/>
        <v>0</v>
      </c>
      <c r="N52" s="49" t="str">
        <f t="shared" si="5"/>
        <v xml:space="preserve">-    </v>
      </c>
      <c r="O52" s="50" t="s">
        <v>17</v>
      </c>
      <c r="Q52" s="22"/>
    </row>
    <row r="53" spans="1:17" s="50" customFormat="1" ht="27" customHeight="1">
      <c r="A53" s="22" t="s">
        <v>120</v>
      </c>
      <c r="B53" s="40"/>
      <c r="C53" s="41"/>
      <c r="D53" s="42"/>
      <c r="E53" s="43"/>
      <c r="F53" s="44"/>
      <c r="G53" s="44" t="s">
        <v>15</v>
      </c>
      <c r="H53" s="66" t="s">
        <v>121</v>
      </c>
      <c r="I53" s="47">
        <f>+K53</f>
        <v>0</v>
      </c>
      <c r="J53" s="47"/>
      <c r="K53" s="47">
        <v>0</v>
      </c>
      <c r="L53" s="47">
        <v>0</v>
      </c>
      <c r="M53" s="48">
        <f t="shared" si="4"/>
        <v>0</v>
      </c>
      <c r="N53" s="49" t="str">
        <f t="shared" si="5"/>
        <v xml:space="preserve">-    </v>
      </c>
      <c r="O53" s="50" t="s">
        <v>17</v>
      </c>
      <c r="Q53" s="22"/>
    </row>
    <row r="54" spans="1:17" s="50" customFormat="1" ht="27" customHeight="1">
      <c r="A54" s="22" t="s">
        <v>122</v>
      </c>
      <c r="B54" s="40"/>
      <c r="C54" s="41"/>
      <c r="D54" s="42"/>
      <c r="E54" s="43"/>
      <c r="F54" s="44"/>
      <c r="G54" s="44" t="s">
        <v>19</v>
      </c>
      <c r="H54" s="66" t="s">
        <v>123</v>
      </c>
      <c r="I54" s="47">
        <f t="shared" ref="I54:I57" si="6">+K54</f>
        <v>0</v>
      </c>
      <c r="J54" s="47"/>
      <c r="K54" s="47">
        <v>0</v>
      </c>
      <c r="L54" s="47">
        <v>0</v>
      </c>
      <c r="M54" s="48">
        <f t="shared" si="4"/>
        <v>0</v>
      </c>
      <c r="N54" s="49" t="str">
        <f t="shared" si="5"/>
        <v xml:space="preserve">-    </v>
      </c>
      <c r="O54" s="50" t="s">
        <v>17</v>
      </c>
      <c r="Q54" s="22"/>
    </row>
    <row r="55" spans="1:17" s="50" customFormat="1" ht="27" customHeight="1">
      <c r="A55" s="22" t="s">
        <v>124</v>
      </c>
      <c r="B55" s="40"/>
      <c r="C55" s="41"/>
      <c r="D55" s="42"/>
      <c r="E55" s="43"/>
      <c r="F55" s="44"/>
      <c r="G55" s="44" t="s">
        <v>22</v>
      </c>
      <c r="H55" s="44" t="s">
        <v>125</v>
      </c>
      <c r="I55" s="47">
        <f t="shared" si="6"/>
        <v>0</v>
      </c>
      <c r="J55" s="47"/>
      <c r="K55" s="47">
        <v>0</v>
      </c>
      <c r="L55" s="47">
        <v>0</v>
      </c>
      <c r="M55" s="48">
        <f t="shared" si="4"/>
        <v>0</v>
      </c>
      <c r="N55" s="49" t="str">
        <f t="shared" si="5"/>
        <v xml:space="preserve">-    </v>
      </c>
      <c r="O55" s="50" t="s">
        <v>17</v>
      </c>
      <c r="Q55" s="22"/>
    </row>
    <row r="56" spans="1:17" s="50" customFormat="1" ht="27" customHeight="1">
      <c r="A56" s="22" t="s">
        <v>126</v>
      </c>
      <c r="B56" s="40"/>
      <c r="C56" s="41"/>
      <c r="D56" s="42"/>
      <c r="E56" s="43"/>
      <c r="F56" s="44"/>
      <c r="G56" s="44" t="s">
        <v>25</v>
      </c>
      <c r="H56" s="44" t="s">
        <v>127</v>
      </c>
      <c r="I56" s="47">
        <f t="shared" si="6"/>
        <v>0</v>
      </c>
      <c r="J56" s="47"/>
      <c r="K56" s="47">
        <v>0</v>
      </c>
      <c r="L56" s="47">
        <v>0</v>
      </c>
      <c r="M56" s="48">
        <f t="shared" si="4"/>
        <v>0</v>
      </c>
      <c r="N56" s="49" t="str">
        <f t="shared" si="5"/>
        <v xml:space="preserve">-    </v>
      </c>
      <c r="O56" s="50" t="s">
        <v>17</v>
      </c>
      <c r="Q56" s="22"/>
    </row>
    <row r="57" spans="1:17" s="50" customFormat="1" ht="27" customHeight="1">
      <c r="A57" s="22" t="s">
        <v>128</v>
      </c>
      <c r="B57" s="104"/>
      <c r="C57" s="105"/>
      <c r="D57" s="106"/>
      <c r="E57" s="107"/>
      <c r="F57" s="108" t="s">
        <v>81</v>
      </c>
      <c r="G57" s="108" t="s">
        <v>129</v>
      </c>
      <c r="H57" s="109"/>
      <c r="I57" s="110">
        <f t="shared" si="6"/>
        <v>0</v>
      </c>
      <c r="J57" s="110"/>
      <c r="K57" s="110">
        <v>0</v>
      </c>
      <c r="L57" s="110">
        <v>0</v>
      </c>
      <c r="M57" s="111">
        <f t="shared" si="4"/>
        <v>0</v>
      </c>
      <c r="N57" s="112" t="str">
        <f t="shared" si="5"/>
        <v xml:space="preserve">-    </v>
      </c>
      <c r="O57" s="50" t="s">
        <v>17</v>
      </c>
      <c r="Q57" s="22"/>
    </row>
    <row r="58" spans="1:17" s="50" customFormat="1" ht="27" customHeight="1">
      <c r="A58" s="22" t="s">
        <v>130</v>
      </c>
      <c r="B58" s="40"/>
      <c r="C58" s="41"/>
      <c r="D58" s="42"/>
      <c r="E58" s="43" t="s">
        <v>19</v>
      </c>
      <c r="F58" s="44" t="s">
        <v>131</v>
      </c>
      <c r="G58" s="44"/>
      <c r="H58" s="66"/>
      <c r="I58" s="47">
        <f>I59+I66</f>
        <v>42572760.400000006</v>
      </c>
      <c r="J58" s="47">
        <f>J59+J66</f>
        <v>0</v>
      </c>
      <c r="K58" s="47">
        <f>+K59+K66</f>
        <v>42572760.400000006</v>
      </c>
      <c r="L58" s="47">
        <v>37784317.359999999</v>
      </c>
      <c r="M58" s="48">
        <f t="shared" si="4"/>
        <v>4788443.0400000066</v>
      </c>
      <c r="N58" s="49">
        <f t="shared" si="5"/>
        <v>0.12673096603484613</v>
      </c>
      <c r="O58" s="50" t="s">
        <v>17</v>
      </c>
      <c r="Q58" s="22"/>
    </row>
    <row r="59" spans="1:17" s="50" customFormat="1" ht="27" customHeight="1">
      <c r="A59" s="22" t="s">
        <v>132</v>
      </c>
      <c r="B59" s="40"/>
      <c r="C59" s="41"/>
      <c r="D59" s="42"/>
      <c r="E59" s="43"/>
      <c r="F59" s="52" t="s">
        <v>36</v>
      </c>
      <c r="G59" s="52" t="s">
        <v>133</v>
      </c>
      <c r="H59" s="66"/>
      <c r="I59" s="55">
        <f>SUM(I60,I65)</f>
        <v>35507038.420000002</v>
      </c>
      <c r="J59" s="55">
        <f>SUM(J60,J65)</f>
        <v>0</v>
      </c>
      <c r="K59" s="55">
        <f>+SUM(K60,K65)</f>
        <v>35507038.420000002</v>
      </c>
      <c r="L59" s="55">
        <v>30699260.960000001</v>
      </c>
      <c r="M59" s="56">
        <f t="shared" si="4"/>
        <v>4807777.4600000009</v>
      </c>
      <c r="N59" s="57">
        <f t="shared" si="5"/>
        <v>0.15660889903064301</v>
      </c>
      <c r="O59" s="50" t="s">
        <v>17</v>
      </c>
      <c r="Q59" s="22"/>
    </row>
    <row r="60" spans="1:17" s="50" customFormat="1" ht="27" customHeight="1">
      <c r="A60" s="22" t="s">
        <v>134</v>
      </c>
      <c r="B60" s="40"/>
      <c r="C60" s="41"/>
      <c r="D60" s="42"/>
      <c r="E60" s="43"/>
      <c r="F60" s="44"/>
      <c r="G60" s="44" t="s">
        <v>15</v>
      </c>
      <c r="H60" s="66" t="s">
        <v>135</v>
      </c>
      <c r="I60" s="47">
        <f>SUM(I61:I64)</f>
        <v>35507038.420000002</v>
      </c>
      <c r="J60" s="47">
        <f>SUM(J61:J64)</f>
        <v>0</v>
      </c>
      <c r="K60" s="47">
        <f>+K61+K62+K63+K64</f>
        <v>35507038.420000002</v>
      </c>
      <c r="L60" s="47">
        <v>30699260.960000001</v>
      </c>
      <c r="M60" s="48">
        <f>K60-L60</f>
        <v>4807777.4600000009</v>
      </c>
      <c r="N60" s="49">
        <f>IF(L60=0,"-    ",M60/L60)</f>
        <v>0.15660889903064301</v>
      </c>
      <c r="O60" s="50" t="s">
        <v>17</v>
      </c>
      <c r="Q60" s="22"/>
    </row>
    <row r="61" spans="1:17" s="50" customFormat="1" ht="22.5" customHeight="1">
      <c r="A61" s="22" t="s">
        <v>136</v>
      </c>
      <c r="B61" s="40"/>
      <c r="C61" s="41"/>
      <c r="D61" s="42"/>
      <c r="E61" s="43"/>
      <c r="F61" s="44"/>
      <c r="G61" s="44"/>
      <c r="H61" s="113" t="s">
        <v>137</v>
      </c>
      <c r="I61" s="47">
        <f>+K61</f>
        <v>29731445.149999999</v>
      </c>
      <c r="J61" s="47"/>
      <c r="K61" s="55">
        <v>29731445.149999999</v>
      </c>
      <c r="L61" s="55">
        <v>28606049.949999999</v>
      </c>
      <c r="M61" s="56">
        <f>K61-L61</f>
        <v>1125395.1999999993</v>
      </c>
      <c r="N61" s="57">
        <f>IF(L61=0,"-    ",M61/L61)</f>
        <v>3.9341160417710845E-2</v>
      </c>
      <c r="O61" s="50" t="s">
        <v>17</v>
      </c>
      <c r="Q61" s="22"/>
    </row>
    <row r="62" spans="1:17" s="50" customFormat="1" ht="36.75" customHeight="1">
      <c r="A62" s="22" t="s">
        <v>138</v>
      </c>
      <c r="B62" s="40"/>
      <c r="C62" s="41"/>
      <c r="D62" s="42"/>
      <c r="E62" s="43"/>
      <c r="F62" s="44"/>
      <c r="G62" s="44"/>
      <c r="H62" s="114" t="s">
        <v>139</v>
      </c>
      <c r="I62" s="47">
        <f t="shared" ref="I62:I64" si="7">+K62</f>
        <v>0</v>
      </c>
      <c r="J62" s="115"/>
      <c r="K62" s="47">
        <v>0</v>
      </c>
      <c r="L62" s="47">
        <v>0</v>
      </c>
      <c r="M62" s="48">
        <f>K62-L62</f>
        <v>0</v>
      </c>
      <c r="N62" s="49" t="str">
        <f>IF(L62=0,"-    ",M62/L62)</f>
        <v xml:space="preserve">-    </v>
      </c>
      <c r="O62" s="50" t="s">
        <v>17</v>
      </c>
      <c r="Q62" s="22"/>
    </row>
    <row r="63" spans="1:17" s="50" customFormat="1" ht="33.75" customHeight="1">
      <c r="A63" s="22" t="s">
        <v>140</v>
      </c>
      <c r="B63" s="40"/>
      <c r="C63" s="41"/>
      <c r="D63" s="42"/>
      <c r="E63" s="43"/>
      <c r="F63" s="44"/>
      <c r="G63" s="44"/>
      <c r="H63" s="114" t="s">
        <v>141</v>
      </c>
      <c r="I63" s="47">
        <f t="shared" si="7"/>
        <v>0</v>
      </c>
      <c r="J63" s="115"/>
      <c r="K63" s="47">
        <v>0</v>
      </c>
      <c r="L63" s="47">
        <v>0</v>
      </c>
      <c r="M63" s="48">
        <f>K63-L63</f>
        <v>0</v>
      </c>
      <c r="N63" s="49" t="str">
        <f>IF(L63=0,"-    ",M63/L63)</f>
        <v xml:space="preserve">-    </v>
      </c>
      <c r="O63" s="50" t="s">
        <v>17</v>
      </c>
      <c r="Q63" s="22"/>
    </row>
    <row r="64" spans="1:17" s="124" customFormat="1" ht="22.5" customHeight="1">
      <c r="A64" s="22" t="s">
        <v>142</v>
      </c>
      <c r="B64" s="116"/>
      <c r="C64" s="117"/>
      <c r="D64" s="118"/>
      <c r="E64" s="119"/>
      <c r="F64" s="120"/>
      <c r="G64" s="120"/>
      <c r="H64" s="113" t="s">
        <v>143</v>
      </c>
      <c r="I64" s="47">
        <f t="shared" si="7"/>
        <v>5775593.2699999996</v>
      </c>
      <c r="J64" s="121"/>
      <c r="K64" s="47">
        <v>5775593.2699999996</v>
      </c>
      <c r="L64" s="47">
        <v>2093211.0099999998</v>
      </c>
      <c r="M64" s="122">
        <f>K64-L64</f>
        <v>3682382.26</v>
      </c>
      <c r="N64" s="123">
        <f>IF(L64=0,"-    ",M64/L64)</f>
        <v>1.7592026042324325</v>
      </c>
      <c r="O64" s="103"/>
      <c r="P64" s="50"/>
      <c r="Q64" s="22"/>
    </row>
    <row r="65" spans="1:17" s="50" customFormat="1" ht="27" customHeight="1">
      <c r="A65" s="22" t="s">
        <v>144</v>
      </c>
      <c r="B65" s="40"/>
      <c r="C65" s="41"/>
      <c r="D65" s="42"/>
      <c r="E65" s="43"/>
      <c r="F65" s="44"/>
      <c r="G65" s="44" t="s">
        <v>19</v>
      </c>
      <c r="H65" s="66" t="s">
        <v>145</v>
      </c>
      <c r="I65" s="47">
        <f>+K65</f>
        <v>0</v>
      </c>
      <c r="J65" s="47"/>
      <c r="K65" s="47">
        <v>0</v>
      </c>
      <c r="L65" s="47">
        <v>0</v>
      </c>
      <c r="M65" s="48">
        <f t="shared" si="4"/>
        <v>0</v>
      </c>
      <c r="N65" s="49" t="str">
        <f t="shared" si="5"/>
        <v xml:space="preserve">-    </v>
      </c>
      <c r="O65" s="50" t="s">
        <v>17</v>
      </c>
      <c r="Q65" s="22"/>
    </row>
    <row r="66" spans="1:17" s="50" customFormat="1" ht="27" customHeight="1">
      <c r="A66" s="22" t="s">
        <v>146</v>
      </c>
      <c r="B66" s="40"/>
      <c r="C66" s="41"/>
      <c r="D66" s="42"/>
      <c r="E66" s="43"/>
      <c r="F66" s="52" t="s">
        <v>39</v>
      </c>
      <c r="G66" s="52" t="s">
        <v>147</v>
      </c>
      <c r="H66" s="66"/>
      <c r="I66" s="125">
        <f>SUM(I67:I70)</f>
        <v>7065721.9800000004</v>
      </c>
      <c r="J66" s="55">
        <f>SUM(J67:J70)</f>
        <v>0</v>
      </c>
      <c r="K66" s="55">
        <f>+K67+K68+K69+K70</f>
        <v>7065721.9800000004</v>
      </c>
      <c r="L66" s="55">
        <v>7085056.4000000004</v>
      </c>
      <c r="M66" s="56">
        <f t="shared" si="4"/>
        <v>-19334.419999999925</v>
      </c>
      <c r="N66" s="57">
        <f t="shared" si="5"/>
        <v>-2.7289013535587276E-3</v>
      </c>
      <c r="O66" s="50" t="s">
        <v>17</v>
      </c>
      <c r="Q66" s="22"/>
    </row>
    <row r="67" spans="1:17" s="50" customFormat="1" ht="27" customHeight="1">
      <c r="A67" s="22" t="s">
        <v>148</v>
      </c>
      <c r="B67" s="40"/>
      <c r="C67" s="41"/>
      <c r="D67" s="42"/>
      <c r="E67" s="43"/>
      <c r="F67" s="52"/>
      <c r="G67" s="44" t="s">
        <v>15</v>
      </c>
      <c r="H67" s="126" t="s">
        <v>149</v>
      </c>
      <c r="I67" s="55">
        <f>+K67</f>
        <v>7065721.9800000004</v>
      </c>
      <c r="J67" s="55"/>
      <c r="K67" s="47">
        <v>7065721.9800000004</v>
      </c>
      <c r="L67" s="47">
        <v>7085056.4000000004</v>
      </c>
      <c r="M67" s="48">
        <f t="shared" si="4"/>
        <v>-19334.419999999925</v>
      </c>
      <c r="N67" s="49">
        <f t="shared" si="5"/>
        <v>-2.7289013535587276E-3</v>
      </c>
      <c r="O67" s="50" t="s">
        <v>17</v>
      </c>
      <c r="Q67" s="22"/>
    </row>
    <row r="68" spans="1:17" s="50" customFormat="1" ht="27" customHeight="1">
      <c r="A68" s="22" t="s">
        <v>150</v>
      </c>
      <c r="B68" s="40"/>
      <c r="C68" s="41"/>
      <c r="D68" s="42"/>
      <c r="E68" s="43"/>
      <c r="F68" s="52"/>
      <c r="G68" s="44" t="s">
        <v>19</v>
      </c>
      <c r="H68" s="126" t="s">
        <v>151</v>
      </c>
      <c r="I68" s="55">
        <f t="shared" ref="I68:I70" si="8">+K68</f>
        <v>0</v>
      </c>
      <c r="J68" s="55"/>
      <c r="K68" s="47">
        <v>0</v>
      </c>
      <c r="L68" s="47">
        <v>0</v>
      </c>
      <c r="M68" s="48">
        <f t="shared" si="4"/>
        <v>0</v>
      </c>
      <c r="N68" s="49" t="str">
        <f t="shared" si="5"/>
        <v xml:space="preserve">-    </v>
      </c>
      <c r="O68" s="50" t="s">
        <v>17</v>
      </c>
      <c r="Q68" s="22"/>
    </row>
    <row r="69" spans="1:17" s="50" customFormat="1" ht="27" customHeight="1">
      <c r="A69" s="22" t="s">
        <v>152</v>
      </c>
      <c r="B69" s="40"/>
      <c r="C69" s="41"/>
      <c r="D69" s="42"/>
      <c r="E69" s="43"/>
      <c r="F69" s="52"/>
      <c r="G69" s="44" t="s">
        <v>22</v>
      </c>
      <c r="H69" s="126" t="s">
        <v>153</v>
      </c>
      <c r="I69" s="55">
        <f t="shared" si="8"/>
        <v>0</v>
      </c>
      <c r="J69" s="55"/>
      <c r="K69" s="47">
        <v>0</v>
      </c>
      <c r="L69" s="47">
        <v>0</v>
      </c>
      <c r="M69" s="48">
        <f t="shared" si="4"/>
        <v>0</v>
      </c>
      <c r="N69" s="49" t="str">
        <f t="shared" si="5"/>
        <v xml:space="preserve">-    </v>
      </c>
      <c r="O69" s="50" t="s">
        <v>17</v>
      </c>
      <c r="Q69" s="22"/>
    </row>
    <row r="70" spans="1:17" s="50" customFormat="1" ht="37.5" customHeight="1">
      <c r="A70" s="22" t="s">
        <v>154</v>
      </c>
      <c r="B70" s="40"/>
      <c r="C70" s="41"/>
      <c r="D70" s="42"/>
      <c r="E70" s="43"/>
      <c r="F70" s="52"/>
      <c r="G70" s="44" t="s">
        <v>25</v>
      </c>
      <c r="H70" s="127" t="s">
        <v>155</v>
      </c>
      <c r="I70" s="55">
        <f t="shared" si="8"/>
        <v>0</v>
      </c>
      <c r="J70" s="55"/>
      <c r="K70" s="47">
        <v>0</v>
      </c>
      <c r="L70" s="47">
        <v>0</v>
      </c>
      <c r="M70" s="56">
        <f t="shared" si="4"/>
        <v>0</v>
      </c>
      <c r="N70" s="57" t="str">
        <f t="shared" si="5"/>
        <v xml:space="preserve">-    </v>
      </c>
      <c r="O70" s="50" t="s">
        <v>17</v>
      </c>
      <c r="Q70" s="22"/>
    </row>
    <row r="71" spans="1:17" s="50" customFormat="1" ht="27" customHeight="1">
      <c r="A71" s="22" t="s">
        <v>156</v>
      </c>
      <c r="B71" s="40"/>
      <c r="C71" s="41"/>
      <c r="D71" s="42"/>
      <c r="E71" s="43" t="s">
        <v>22</v>
      </c>
      <c r="F71" s="44" t="s">
        <v>157</v>
      </c>
      <c r="G71" s="44"/>
      <c r="H71" s="66"/>
      <c r="I71" s="47">
        <f>+K71</f>
        <v>0</v>
      </c>
      <c r="J71" s="47"/>
      <c r="K71" s="47">
        <v>0</v>
      </c>
      <c r="L71" s="47">
        <v>0</v>
      </c>
      <c r="M71" s="48">
        <f t="shared" si="0"/>
        <v>0</v>
      </c>
      <c r="N71" s="49" t="str">
        <f t="shared" si="1"/>
        <v xml:space="preserve">-    </v>
      </c>
      <c r="O71" s="50" t="s">
        <v>17</v>
      </c>
      <c r="Q71" s="22"/>
    </row>
    <row r="72" spans="1:17" s="50" customFormat="1" ht="27" customHeight="1">
      <c r="A72" s="22" t="s">
        <v>158</v>
      </c>
      <c r="B72" s="40"/>
      <c r="C72" s="41"/>
      <c r="D72" s="42"/>
      <c r="E72" s="43" t="s">
        <v>25</v>
      </c>
      <c r="F72" s="44" t="s">
        <v>159</v>
      </c>
      <c r="G72" s="44"/>
      <c r="H72" s="66"/>
      <c r="I72" s="47">
        <f>SUM(I73:I74)</f>
        <v>3149457.4599999995</v>
      </c>
      <c r="J72" s="47">
        <f>SUM(J73:J74)</f>
        <v>0</v>
      </c>
      <c r="K72" s="47">
        <f>+K73+K74</f>
        <v>3149457.4599999995</v>
      </c>
      <c r="L72" s="47">
        <v>2555790.4900000007</v>
      </c>
      <c r="M72" s="48">
        <f t="shared" si="0"/>
        <v>593666.96999999881</v>
      </c>
      <c r="N72" s="49">
        <f t="shared" si="1"/>
        <v>0.23228311253321809</v>
      </c>
      <c r="O72" s="50" t="s">
        <v>17</v>
      </c>
      <c r="Q72" s="22"/>
    </row>
    <row r="73" spans="1:17" s="50" customFormat="1" ht="27" customHeight="1">
      <c r="A73" s="22" t="s">
        <v>160</v>
      </c>
      <c r="B73" s="40"/>
      <c r="C73" s="41"/>
      <c r="D73" s="42"/>
      <c r="E73" s="43"/>
      <c r="F73" s="52" t="s">
        <v>36</v>
      </c>
      <c r="G73" s="52" t="s">
        <v>161</v>
      </c>
      <c r="H73" s="66"/>
      <c r="I73" s="55">
        <f>+K73</f>
        <v>3139188.4299999997</v>
      </c>
      <c r="J73" s="55"/>
      <c r="K73" s="55">
        <v>3139188.4299999997</v>
      </c>
      <c r="L73" s="55">
        <v>2545583.6200000006</v>
      </c>
      <c r="M73" s="56">
        <f t="shared" si="0"/>
        <v>593604.80999999912</v>
      </c>
      <c r="N73" s="57">
        <f t="shared" si="1"/>
        <v>0.23319006507434983</v>
      </c>
      <c r="O73" s="50" t="s">
        <v>17</v>
      </c>
      <c r="Q73" s="22"/>
    </row>
    <row r="74" spans="1:17" s="50" customFormat="1" ht="27" customHeight="1">
      <c r="A74" s="22" t="s">
        <v>162</v>
      </c>
      <c r="B74" s="40"/>
      <c r="C74" s="41"/>
      <c r="D74" s="42"/>
      <c r="E74" s="43"/>
      <c r="F74" s="52" t="s">
        <v>39</v>
      </c>
      <c r="G74" s="52" t="s">
        <v>163</v>
      </c>
      <c r="H74" s="66"/>
      <c r="I74" s="55">
        <f>+K74</f>
        <v>10269.030000000001</v>
      </c>
      <c r="J74" s="55"/>
      <c r="K74" s="55">
        <v>10269.030000000001</v>
      </c>
      <c r="L74" s="55">
        <v>10206.870000000001</v>
      </c>
      <c r="M74" s="56">
        <f t="shared" si="0"/>
        <v>62.159999999999854</v>
      </c>
      <c r="N74" s="57">
        <f t="shared" si="1"/>
        <v>6.0900158422709265E-3</v>
      </c>
      <c r="O74" s="50" t="s">
        <v>17</v>
      </c>
      <c r="Q74" s="22"/>
    </row>
    <row r="75" spans="1:17" s="50" customFormat="1" ht="27" customHeight="1">
      <c r="A75" s="22" t="s">
        <v>164</v>
      </c>
      <c r="B75" s="40"/>
      <c r="C75" s="128"/>
      <c r="D75" s="42"/>
      <c r="E75" s="119" t="s">
        <v>28</v>
      </c>
      <c r="F75" s="249" t="s">
        <v>165</v>
      </c>
      <c r="G75" s="249"/>
      <c r="H75" s="250"/>
      <c r="I75" s="55">
        <f>+K75</f>
        <v>0</v>
      </c>
      <c r="J75" s="55"/>
      <c r="K75" s="47">
        <v>0</v>
      </c>
      <c r="L75" s="47">
        <v>0</v>
      </c>
      <c r="M75" s="56">
        <f t="shared" si="0"/>
        <v>0</v>
      </c>
      <c r="N75" s="57" t="str">
        <f t="shared" si="1"/>
        <v xml:space="preserve">-    </v>
      </c>
      <c r="O75" s="50" t="s">
        <v>17</v>
      </c>
      <c r="Q75" s="22"/>
    </row>
    <row r="76" spans="1:17" s="50" customFormat="1" ht="27" customHeight="1">
      <c r="A76" s="22" t="s">
        <v>166</v>
      </c>
      <c r="B76" s="51"/>
      <c r="C76" s="128"/>
      <c r="D76" s="42"/>
      <c r="E76" s="119" t="s">
        <v>54</v>
      </c>
      <c r="F76" s="44" t="s">
        <v>167</v>
      </c>
      <c r="G76" s="43"/>
      <c r="H76" s="66"/>
      <c r="I76" s="55">
        <f t="shared" ref="I76:I77" si="9">+K76</f>
        <v>38570.449999999997</v>
      </c>
      <c r="J76" s="47"/>
      <c r="K76" s="47">
        <v>38570.449999999997</v>
      </c>
      <c r="L76" s="47">
        <v>38570.449999999997</v>
      </c>
      <c r="M76" s="48">
        <f t="shared" si="0"/>
        <v>0</v>
      </c>
      <c r="N76" s="49">
        <f t="shared" si="1"/>
        <v>0</v>
      </c>
      <c r="O76" s="50" t="s">
        <v>17</v>
      </c>
      <c r="Q76" s="22"/>
    </row>
    <row r="77" spans="1:17" s="50" customFormat="1" ht="27" customHeight="1">
      <c r="A77" s="22" t="s">
        <v>168</v>
      </c>
      <c r="B77" s="51"/>
      <c r="C77" s="128"/>
      <c r="D77" s="42"/>
      <c r="E77" s="119" t="s">
        <v>57</v>
      </c>
      <c r="F77" s="44" t="s">
        <v>169</v>
      </c>
      <c r="G77" s="43"/>
      <c r="H77" s="66"/>
      <c r="I77" s="125">
        <f t="shared" si="9"/>
        <v>957887.10999999987</v>
      </c>
      <c r="J77" s="110"/>
      <c r="K77" s="129">
        <v>957887.10999999987</v>
      </c>
      <c r="L77" s="47">
        <v>990456.25</v>
      </c>
      <c r="M77" s="48">
        <f t="shared" si="0"/>
        <v>-32569.14000000013</v>
      </c>
      <c r="N77" s="49">
        <f t="shared" si="1"/>
        <v>-3.2882966814536362E-2</v>
      </c>
      <c r="O77" s="50" t="s">
        <v>17</v>
      </c>
      <c r="Q77" s="22"/>
    </row>
    <row r="78" spans="1:17" s="39" customFormat="1" ht="27" customHeight="1">
      <c r="A78" s="22" t="s">
        <v>170</v>
      </c>
      <c r="B78" s="30"/>
      <c r="C78" s="31" t="s">
        <v>69</v>
      </c>
      <c r="D78" s="32" t="s">
        <v>171</v>
      </c>
      <c r="E78" s="32"/>
      <c r="F78" s="32"/>
      <c r="G78" s="32"/>
      <c r="H78" s="32"/>
      <c r="I78" s="130"/>
      <c r="J78" s="131"/>
      <c r="K78" s="36">
        <f>+K79+K80</f>
        <v>0</v>
      </c>
      <c r="L78" s="36">
        <v>0</v>
      </c>
      <c r="M78" s="37">
        <f t="shared" si="0"/>
        <v>0</v>
      </c>
      <c r="N78" s="38" t="str">
        <f t="shared" si="1"/>
        <v xml:space="preserve">-    </v>
      </c>
      <c r="O78" s="50" t="s">
        <v>17</v>
      </c>
      <c r="P78" s="50"/>
      <c r="Q78" s="22"/>
    </row>
    <row r="79" spans="1:17" s="50" customFormat="1" ht="27" customHeight="1">
      <c r="A79" s="22" t="s">
        <v>172</v>
      </c>
      <c r="B79" s="40"/>
      <c r="C79" s="41"/>
      <c r="D79" s="42"/>
      <c r="E79" s="43" t="s">
        <v>15</v>
      </c>
      <c r="F79" s="44" t="s">
        <v>173</v>
      </c>
      <c r="G79" s="44"/>
      <c r="H79" s="44"/>
      <c r="I79" s="45"/>
      <c r="J79" s="46"/>
      <c r="K79" s="47">
        <v>0</v>
      </c>
      <c r="L79" s="47">
        <v>0</v>
      </c>
      <c r="M79" s="48">
        <f t="shared" si="0"/>
        <v>0</v>
      </c>
      <c r="N79" s="49" t="str">
        <f t="shared" si="1"/>
        <v xml:space="preserve">-    </v>
      </c>
      <c r="O79" s="50" t="s">
        <v>17</v>
      </c>
      <c r="Q79" s="22"/>
    </row>
    <row r="80" spans="1:17" s="50" customFormat="1" ht="27" customHeight="1">
      <c r="A80" s="22" t="s">
        <v>174</v>
      </c>
      <c r="B80" s="40"/>
      <c r="C80" s="41"/>
      <c r="D80" s="42"/>
      <c r="E80" s="43" t="s">
        <v>19</v>
      </c>
      <c r="F80" s="44" t="s">
        <v>175</v>
      </c>
      <c r="G80" s="44"/>
      <c r="H80" s="44"/>
      <c r="I80" s="45"/>
      <c r="J80" s="46"/>
      <c r="K80" s="47">
        <v>0</v>
      </c>
      <c r="L80" s="47">
        <v>0</v>
      </c>
      <c r="M80" s="48">
        <f t="shared" si="0"/>
        <v>0</v>
      </c>
      <c r="N80" s="49" t="str">
        <f t="shared" si="1"/>
        <v xml:space="preserve">-    </v>
      </c>
      <c r="O80" s="50" t="s">
        <v>17</v>
      </c>
      <c r="Q80" s="22"/>
    </row>
    <row r="81" spans="1:17" s="39" customFormat="1" ht="27" customHeight="1">
      <c r="A81" s="22" t="s">
        <v>176</v>
      </c>
      <c r="B81" s="30"/>
      <c r="C81" s="31" t="s">
        <v>177</v>
      </c>
      <c r="D81" s="32" t="s">
        <v>178</v>
      </c>
      <c r="E81" s="32"/>
      <c r="F81" s="32"/>
      <c r="G81" s="32"/>
      <c r="H81" s="32"/>
      <c r="I81" s="33"/>
      <c r="J81" s="34"/>
      <c r="K81" s="36">
        <f>+K82+K83+K84+K85</f>
        <v>44641649.629999995</v>
      </c>
      <c r="L81" s="36">
        <v>47582533.269999996</v>
      </c>
      <c r="M81" s="37">
        <f t="shared" si="0"/>
        <v>-2940883.6400000006</v>
      </c>
      <c r="N81" s="38">
        <f t="shared" si="1"/>
        <v>-6.1805949324143683E-2</v>
      </c>
      <c r="O81" s="50" t="s">
        <v>17</v>
      </c>
      <c r="P81" s="50"/>
      <c r="Q81" s="22"/>
    </row>
    <row r="82" spans="1:17" s="50" customFormat="1" ht="27" customHeight="1">
      <c r="A82" s="22" t="s">
        <v>179</v>
      </c>
      <c r="B82" s="40"/>
      <c r="C82" s="41"/>
      <c r="D82" s="42"/>
      <c r="E82" s="43" t="s">
        <v>15</v>
      </c>
      <c r="F82" s="44" t="s">
        <v>180</v>
      </c>
      <c r="G82" s="44"/>
      <c r="H82" s="44"/>
      <c r="I82" s="45"/>
      <c r="J82" s="46"/>
      <c r="K82" s="129">
        <v>23947.62</v>
      </c>
      <c r="L82" s="47">
        <v>29578.400000000001</v>
      </c>
      <c r="M82" s="48">
        <f t="shared" si="0"/>
        <v>-5630.7800000000025</v>
      </c>
      <c r="N82" s="49">
        <f t="shared" si="1"/>
        <v>-0.19036797122224333</v>
      </c>
      <c r="O82" s="50" t="s">
        <v>17</v>
      </c>
      <c r="Q82" s="22"/>
    </row>
    <row r="83" spans="1:17" s="50" customFormat="1" ht="27" customHeight="1">
      <c r="A83" s="22" t="s">
        <v>181</v>
      </c>
      <c r="B83" s="40"/>
      <c r="C83" s="41"/>
      <c r="D83" s="42"/>
      <c r="E83" s="43" t="s">
        <v>19</v>
      </c>
      <c r="F83" s="44" t="s">
        <v>182</v>
      </c>
      <c r="G83" s="44"/>
      <c r="H83" s="44"/>
      <c r="I83" s="45"/>
      <c r="J83" s="46"/>
      <c r="K83" s="47">
        <v>44617702.009999998</v>
      </c>
      <c r="L83" s="47">
        <v>47552954.869999997</v>
      </c>
      <c r="M83" s="48">
        <f>K83-L83</f>
        <v>-2935252.8599999994</v>
      </c>
      <c r="N83" s="49">
        <f t="shared" si="1"/>
        <v>-6.1725982497289125E-2</v>
      </c>
      <c r="O83" s="50" t="s">
        <v>17</v>
      </c>
      <c r="Q83" s="22"/>
    </row>
    <row r="84" spans="1:17" s="50" customFormat="1" ht="27" customHeight="1">
      <c r="A84" s="22" t="s">
        <v>183</v>
      </c>
      <c r="B84" s="40"/>
      <c r="C84" s="41"/>
      <c r="D84" s="42"/>
      <c r="E84" s="43" t="s">
        <v>22</v>
      </c>
      <c r="F84" s="44" t="s">
        <v>184</v>
      </c>
      <c r="G84" s="44"/>
      <c r="H84" s="44"/>
      <c r="I84" s="45"/>
      <c r="J84" s="46"/>
      <c r="K84" s="47">
        <v>0</v>
      </c>
      <c r="L84" s="47">
        <v>0</v>
      </c>
      <c r="M84" s="48">
        <f>K84-L84</f>
        <v>0</v>
      </c>
      <c r="N84" s="49" t="str">
        <f t="shared" si="1"/>
        <v xml:space="preserve">-    </v>
      </c>
      <c r="O84" s="50" t="s">
        <v>17</v>
      </c>
      <c r="Q84" s="22"/>
    </row>
    <row r="85" spans="1:17" s="87" customFormat="1" ht="27" customHeight="1">
      <c r="A85" s="22" t="s">
        <v>185</v>
      </c>
      <c r="B85" s="79"/>
      <c r="C85" s="80"/>
      <c r="D85" s="42"/>
      <c r="E85" s="119" t="s">
        <v>25</v>
      </c>
      <c r="F85" s="81" t="s">
        <v>186</v>
      </c>
      <c r="G85" s="101"/>
      <c r="H85" s="81"/>
      <c r="I85" s="82"/>
      <c r="J85" s="83"/>
      <c r="K85" s="47">
        <v>0</v>
      </c>
      <c r="L85" s="47">
        <v>0</v>
      </c>
      <c r="M85" s="85">
        <f t="shared" si="0"/>
        <v>0</v>
      </c>
      <c r="N85" s="86" t="str">
        <f t="shared" si="1"/>
        <v xml:space="preserve">-    </v>
      </c>
      <c r="O85" s="50" t="s">
        <v>17</v>
      </c>
      <c r="P85" s="50"/>
      <c r="Q85" s="22"/>
    </row>
    <row r="86" spans="1:17" s="22" customFormat="1" ht="27" customHeight="1">
      <c r="A86" s="22" t="s">
        <v>187</v>
      </c>
      <c r="B86" s="132"/>
      <c r="C86" s="72" t="s">
        <v>188</v>
      </c>
      <c r="D86" s="73"/>
      <c r="E86" s="73"/>
      <c r="F86" s="73"/>
      <c r="G86" s="73"/>
      <c r="H86" s="73"/>
      <c r="I86" s="74"/>
      <c r="J86" s="75"/>
      <c r="K86" s="76">
        <f>K40+K46+K78+K81</f>
        <v>99002428.050000012</v>
      </c>
      <c r="L86" s="76">
        <v>95771654.390000001</v>
      </c>
      <c r="M86" s="77">
        <f t="shared" si="0"/>
        <v>3230773.6600000113</v>
      </c>
      <c r="N86" s="78">
        <f t="shared" si="1"/>
        <v>3.3734132302274948E-2</v>
      </c>
      <c r="O86" s="50" t="s">
        <v>17</v>
      </c>
      <c r="P86" s="50"/>
    </row>
    <row r="87" spans="1:17" s="87" customFormat="1" ht="9" customHeight="1">
      <c r="A87" s="22" t="s">
        <v>189</v>
      </c>
      <c r="B87" s="79"/>
      <c r="C87" s="80"/>
      <c r="D87" s="81"/>
      <c r="E87" s="81"/>
      <c r="F87" s="81"/>
      <c r="G87" s="81"/>
      <c r="H87" s="81"/>
      <c r="I87" s="82"/>
      <c r="J87" s="83"/>
      <c r="K87" s="84"/>
      <c r="L87" s="84"/>
      <c r="M87" s="85"/>
      <c r="N87" s="86"/>
      <c r="O87" s="50" t="s">
        <v>17</v>
      </c>
      <c r="P87" s="50"/>
      <c r="Q87" s="22"/>
    </row>
    <row r="88" spans="1:17" s="22" customFormat="1" ht="27" customHeight="1">
      <c r="A88" s="22" t="s">
        <v>190</v>
      </c>
      <c r="B88" s="88" t="s">
        <v>191</v>
      </c>
      <c r="C88" s="89" t="s">
        <v>192</v>
      </c>
      <c r="D88" s="90"/>
      <c r="E88" s="90"/>
      <c r="F88" s="90"/>
      <c r="G88" s="90"/>
      <c r="H88" s="90"/>
      <c r="I88" s="91"/>
      <c r="J88" s="92"/>
      <c r="K88" s="93"/>
      <c r="L88" s="93"/>
      <c r="M88" s="94"/>
      <c r="N88" s="95"/>
      <c r="O88" s="50" t="s">
        <v>17</v>
      </c>
      <c r="P88" s="50"/>
    </row>
    <row r="89" spans="1:17" s="22" customFormat="1" ht="27" customHeight="1">
      <c r="A89" s="22" t="s">
        <v>193</v>
      </c>
      <c r="B89" s="88"/>
      <c r="C89" s="96" t="s">
        <v>12</v>
      </c>
      <c r="D89" s="97" t="s">
        <v>194</v>
      </c>
      <c r="E89" s="97"/>
      <c r="F89" s="97"/>
      <c r="G89" s="97"/>
      <c r="H89" s="97"/>
      <c r="I89" s="91"/>
      <c r="J89" s="92"/>
      <c r="K89" s="36">
        <v>20121.810000000001</v>
      </c>
      <c r="L89" s="36">
        <v>14816.38</v>
      </c>
      <c r="M89" s="94">
        <f>K89-L89</f>
        <v>5305.4300000000021</v>
      </c>
      <c r="N89" s="95">
        <f>IF(L89=0,"-    ",M89/L89)</f>
        <v>0.35807869398598052</v>
      </c>
      <c r="O89" s="50" t="s">
        <v>17</v>
      </c>
      <c r="P89" s="50"/>
    </row>
    <row r="90" spans="1:17" s="22" customFormat="1" ht="27" customHeight="1">
      <c r="A90" s="22" t="s">
        <v>195</v>
      </c>
      <c r="B90" s="88"/>
      <c r="C90" s="96" t="s">
        <v>31</v>
      </c>
      <c r="D90" s="97" t="s">
        <v>196</v>
      </c>
      <c r="E90" s="97"/>
      <c r="F90" s="97"/>
      <c r="G90" s="97"/>
      <c r="H90" s="97"/>
      <c r="I90" s="91"/>
      <c r="J90" s="92"/>
      <c r="K90" s="36">
        <v>33160.519999999997</v>
      </c>
      <c r="L90" s="36">
        <v>31424.62</v>
      </c>
      <c r="M90" s="94">
        <f>K90-L90</f>
        <v>1735.8999999999978</v>
      </c>
      <c r="N90" s="95">
        <f>IF(L90=0,"-    ",M90/L90)</f>
        <v>5.5240127008695662E-2</v>
      </c>
      <c r="O90" s="50" t="s">
        <v>17</v>
      </c>
      <c r="P90" s="50"/>
    </row>
    <row r="91" spans="1:17" s="22" customFormat="1" ht="27" customHeight="1">
      <c r="A91" s="22" t="s">
        <v>197</v>
      </c>
      <c r="B91" s="132"/>
      <c r="C91" s="72" t="s">
        <v>198</v>
      </c>
      <c r="D91" s="73"/>
      <c r="E91" s="73"/>
      <c r="F91" s="73"/>
      <c r="G91" s="73"/>
      <c r="H91" s="73"/>
      <c r="I91" s="74"/>
      <c r="J91" s="75"/>
      <c r="K91" s="76">
        <f>SUM(K89:K90)</f>
        <v>53282.33</v>
      </c>
      <c r="L91" s="76">
        <v>46241</v>
      </c>
      <c r="M91" s="77">
        <f>K91-L91</f>
        <v>7041.3300000000017</v>
      </c>
      <c r="N91" s="78">
        <f>IF(L91=0,"-    ",M91/L91)</f>
        <v>0.15227460478795879</v>
      </c>
      <c r="O91" s="50" t="s">
        <v>17</v>
      </c>
      <c r="P91" s="50"/>
    </row>
    <row r="92" spans="1:17" s="87" customFormat="1" ht="9" customHeight="1" thickBot="1">
      <c r="A92" s="22" t="s">
        <v>199</v>
      </c>
      <c r="B92" s="79"/>
      <c r="C92" s="80"/>
      <c r="D92" s="81"/>
      <c r="E92" s="81"/>
      <c r="F92" s="81"/>
      <c r="G92" s="81"/>
      <c r="H92" s="81"/>
      <c r="I92" s="82"/>
      <c r="J92" s="83"/>
      <c r="K92" s="84"/>
      <c r="L92" s="84"/>
      <c r="M92" s="85"/>
      <c r="N92" s="86"/>
      <c r="O92" s="50" t="s">
        <v>17</v>
      </c>
      <c r="P92" s="50"/>
      <c r="Q92" s="22"/>
    </row>
    <row r="93" spans="1:17" s="87" customFormat="1" ht="27" customHeight="1" thickTop="1" thickBot="1">
      <c r="A93" s="22" t="s">
        <v>200</v>
      </c>
      <c r="B93" s="133" t="s">
        <v>201</v>
      </c>
      <c r="C93" s="134"/>
      <c r="D93" s="135"/>
      <c r="E93" s="136"/>
      <c r="F93" s="136"/>
      <c r="G93" s="136"/>
      <c r="H93" s="135"/>
      <c r="I93" s="137"/>
      <c r="J93" s="138"/>
      <c r="K93" s="139">
        <f>K37+K86+K91</f>
        <v>167583638.94000003</v>
      </c>
      <c r="L93" s="139">
        <v>163719151.5</v>
      </c>
      <c r="M93" s="140">
        <f t="shared" si="0"/>
        <v>3864487.4400000274</v>
      </c>
      <c r="N93" s="141">
        <f t="shared" si="1"/>
        <v>2.3604370072734145E-2</v>
      </c>
      <c r="O93" s="50" t="s">
        <v>17</v>
      </c>
      <c r="P93" s="50"/>
      <c r="Q93" s="22"/>
    </row>
    <row r="94" spans="1:17" s="87" customFormat="1" ht="9" customHeight="1" thickTop="1">
      <c r="A94" s="22" t="s">
        <v>202</v>
      </c>
      <c r="B94" s="142"/>
      <c r="C94" s="143"/>
      <c r="D94" s="144"/>
      <c r="E94" s="144"/>
      <c r="F94" s="144"/>
      <c r="G94" s="144"/>
      <c r="H94" s="144"/>
      <c r="I94" s="145"/>
      <c r="J94" s="146"/>
      <c r="K94" s="147"/>
      <c r="L94" s="147"/>
      <c r="M94" s="148"/>
      <c r="N94" s="149"/>
      <c r="O94" s="50" t="s">
        <v>17</v>
      </c>
      <c r="P94" s="50"/>
      <c r="Q94" s="22"/>
    </row>
    <row r="95" spans="1:17" s="87" customFormat="1" ht="27" customHeight="1">
      <c r="A95" s="22" t="s">
        <v>203</v>
      </c>
      <c r="B95" s="88" t="s">
        <v>204</v>
      </c>
      <c r="C95" s="89" t="s">
        <v>205</v>
      </c>
      <c r="D95" s="90"/>
      <c r="E95" s="150"/>
      <c r="F95" s="150"/>
      <c r="G95" s="150"/>
      <c r="H95" s="100"/>
      <c r="I95" s="91"/>
      <c r="J95" s="92"/>
      <c r="K95" s="93"/>
      <c r="L95" s="93"/>
      <c r="M95" s="85"/>
      <c r="N95" s="86"/>
      <c r="O95" s="50" t="s">
        <v>17</v>
      </c>
      <c r="P95" s="50"/>
      <c r="Q95" s="22"/>
    </row>
    <row r="96" spans="1:17" s="87" customFormat="1" ht="27" customHeight="1">
      <c r="A96" s="22" t="s">
        <v>206</v>
      </c>
      <c r="B96" s="79"/>
      <c r="C96" s="96" t="s">
        <v>15</v>
      </c>
      <c r="D96" s="151" t="s">
        <v>207</v>
      </c>
      <c r="E96" s="90"/>
      <c r="F96" s="150"/>
      <c r="G96" s="150"/>
      <c r="H96" s="100"/>
      <c r="I96" s="82"/>
      <c r="J96" s="83"/>
      <c r="K96" s="36">
        <v>0</v>
      </c>
      <c r="L96" s="36">
        <v>0</v>
      </c>
      <c r="M96" s="85">
        <f t="shared" si="0"/>
        <v>0</v>
      </c>
      <c r="N96" s="86" t="str">
        <f t="shared" si="1"/>
        <v xml:space="preserve">-    </v>
      </c>
      <c r="O96" s="50" t="s">
        <v>17</v>
      </c>
      <c r="P96" s="50"/>
      <c r="Q96" s="22"/>
    </row>
    <row r="97" spans="1:17" s="87" customFormat="1" ht="27" customHeight="1">
      <c r="A97" s="22" t="s">
        <v>208</v>
      </c>
      <c r="B97" s="79"/>
      <c r="C97" s="96" t="s">
        <v>19</v>
      </c>
      <c r="D97" s="151" t="s">
        <v>209</v>
      </c>
      <c r="E97" s="90"/>
      <c r="F97" s="150"/>
      <c r="G97" s="150"/>
      <c r="H97" s="100"/>
      <c r="I97" s="82"/>
      <c r="J97" s="83"/>
      <c r="K97" s="36">
        <v>0</v>
      </c>
      <c r="L97" s="36">
        <v>0</v>
      </c>
      <c r="M97" s="85">
        <f>K97-L97</f>
        <v>0</v>
      </c>
      <c r="N97" s="86" t="str">
        <f t="shared" si="1"/>
        <v xml:space="preserve">-    </v>
      </c>
      <c r="O97" s="50" t="s">
        <v>17</v>
      </c>
      <c r="P97" s="50"/>
      <c r="Q97" s="22"/>
    </row>
    <row r="98" spans="1:17" s="87" customFormat="1" ht="27" customHeight="1">
      <c r="A98" s="22" t="s">
        <v>210</v>
      </c>
      <c r="B98" s="79"/>
      <c r="C98" s="96" t="s">
        <v>22</v>
      </c>
      <c r="D98" s="151" t="s">
        <v>211</v>
      </c>
      <c r="E98" s="90"/>
      <c r="F98" s="150"/>
      <c r="G98" s="150"/>
      <c r="H98" s="100"/>
      <c r="I98" s="82"/>
      <c r="J98" s="83"/>
      <c r="K98" s="36">
        <v>0</v>
      </c>
      <c r="L98" s="36">
        <v>0</v>
      </c>
      <c r="M98" s="85">
        <f>K98-L98</f>
        <v>0</v>
      </c>
      <c r="N98" s="86" t="str">
        <f t="shared" si="1"/>
        <v xml:space="preserve">-    </v>
      </c>
      <c r="O98" s="50" t="s">
        <v>17</v>
      </c>
      <c r="P98" s="50"/>
      <c r="Q98" s="22"/>
    </row>
    <row r="99" spans="1:17" s="87" customFormat="1" ht="27" customHeight="1">
      <c r="A99" s="22" t="s">
        <v>212</v>
      </c>
      <c r="B99" s="79"/>
      <c r="C99" s="96" t="s">
        <v>25</v>
      </c>
      <c r="D99" s="151" t="s">
        <v>213</v>
      </c>
      <c r="E99" s="90"/>
      <c r="F99" s="150"/>
      <c r="G99" s="150"/>
      <c r="H99" s="100"/>
      <c r="I99" s="82"/>
      <c r="J99" s="83"/>
      <c r="K99" s="36">
        <v>0</v>
      </c>
      <c r="L99" s="36">
        <v>0</v>
      </c>
      <c r="M99" s="85">
        <f t="shared" si="0"/>
        <v>0</v>
      </c>
      <c r="N99" s="86" t="str">
        <f t="shared" si="1"/>
        <v xml:space="preserve">-    </v>
      </c>
      <c r="O99" s="50" t="s">
        <v>17</v>
      </c>
      <c r="P99" s="50"/>
      <c r="Q99" s="22"/>
    </row>
    <row r="100" spans="1:17" s="22" customFormat="1" ht="27" customHeight="1" thickBot="1">
      <c r="A100" s="22" t="s">
        <v>214</v>
      </c>
      <c r="B100" s="152"/>
      <c r="C100" s="153" t="s">
        <v>215</v>
      </c>
      <c r="D100" s="154"/>
      <c r="E100" s="154"/>
      <c r="F100" s="154"/>
      <c r="G100" s="154"/>
      <c r="H100" s="154"/>
      <c r="I100" s="155"/>
      <c r="J100" s="156"/>
      <c r="K100" s="157">
        <f>SUM(K96:K99)</f>
        <v>0</v>
      </c>
      <c r="L100" s="157">
        <v>0</v>
      </c>
      <c r="M100" s="158">
        <f>K100-L100</f>
        <v>0</v>
      </c>
      <c r="N100" s="159" t="str">
        <f>IF(L100=0,"-    ",M100/L100)</f>
        <v xml:space="preserve">-    </v>
      </c>
      <c r="O100" s="50" t="s">
        <v>17</v>
      </c>
      <c r="P100" s="50"/>
    </row>
    <row r="101" spans="1:17" s="22" customFormat="1" ht="15.75" customHeight="1">
      <c r="B101" s="160"/>
      <c r="C101" s="161"/>
      <c r="D101" s="162"/>
      <c r="E101" s="162"/>
      <c r="F101" s="162"/>
      <c r="G101" s="162"/>
      <c r="H101" s="162"/>
      <c r="I101" s="130"/>
      <c r="J101" s="131"/>
      <c r="K101" s="163"/>
      <c r="L101" s="163"/>
      <c r="M101" s="164"/>
      <c r="N101" s="165"/>
      <c r="O101" s="50" t="s">
        <v>17</v>
      </c>
      <c r="P101" s="50"/>
    </row>
    <row r="102" spans="1:17" ht="27" customHeight="1">
      <c r="A102" s="13" t="s">
        <v>216</v>
      </c>
      <c r="B102" s="166" t="s">
        <v>217</v>
      </c>
      <c r="C102" s="24" t="s">
        <v>218</v>
      </c>
      <c r="D102" s="24"/>
      <c r="E102" s="24"/>
      <c r="F102" s="24"/>
      <c r="G102" s="24"/>
      <c r="H102" s="24"/>
      <c r="I102" s="167"/>
      <c r="J102" s="168"/>
      <c r="K102" s="169"/>
      <c r="L102" s="169"/>
      <c r="M102" s="170"/>
      <c r="N102" s="29"/>
      <c r="O102" s="50" t="s">
        <v>17</v>
      </c>
      <c r="P102" s="50"/>
    </row>
    <row r="103" spans="1:17" ht="27" customHeight="1">
      <c r="A103" s="13" t="s">
        <v>219</v>
      </c>
      <c r="B103" s="98"/>
      <c r="C103" s="101"/>
      <c r="D103" s="171" t="s">
        <v>12</v>
      </c>
      <c r="E103" s="97" t="s">
        <v>220</v>
      </c>
      <c r="F103" s="100"/>
      <c r="G103" s="81"/>
      <c r="H103" s="81"/>
      <c r="I103" s="172"/>
      <c r="J103" s="45"/>
      <c r="K103" s="173">
        <v>20679541.27</v>
      </c>
      <c r="L103" s="173">
        <v>20679541.27</v>
      </c>
      <c r="M103" s="174">
        <f t="shared" ref="M103:M152" si="10">K103-L103</f>
        <v>0</v>
      </c>
      <c r="N103" s="95">
        <f t="shared" ref="N103:N152" si="11">IF(L103=0,"-    ",M103/L103)</f>
        <v>0</v>
      </c>
      <c r="O103" s="50" t="s">
        <v>17</v>
      </c>
      <c r="P103" s="50"/>
    </row>
    <row r="104" spans="1:17" ht="27" customHeight="1">
      <c r="A104" s="13" t="s">
        <v>221</v>
      </c>
      <c r="B104" s="98"/>
      <c r="C104" s="101"/>
      <c r="D104" s="171" t="s">
        <v>31</v>
      </c>
      <c r="E104" s="97" t="s">
        <v>222</v>
      </c>
      <c r="F104" s="100"/>
      <c r="G104" s="81"/>
      <c r="H104" s="81"/>
      <c r="I104" s="172"/>
      <c r="J104" s="45"/>
      <c r="K104" s="173">
        <f>+K105+K106+SUM(K110:K112)</f>
        <v>58112876.950000003</v>
      </c>
      <c r="L104" s="173">
        <v>53910176.800000004</v>
      </c>
      <c r="M104" s="174">
        <f t="shared" si="10"/>
        <v>4202700.1499999985</v>
      </c>
      <c r="N104" s="95">
        <f t="shared" si="11"/>
        <v>7.7957454407754756E-2</v>
      </c>
      <c r="O104" s="50" t="s">
        <v>17</v>
      </c>
      <c r="P104" s="50"/>
    </row>
    <row r="105" spans="1:17" ht="27" customHeight="1">
      <c r="A105" s="13" t="s">
        <v>223</v>
      </c>
      <c r="B105" s="40"/>
      <c r="C105" s="43"/>
      <c r="D105" s="175"/>
      <c r="E105" s="43" t="s">
        <v>15</v>
      </c>
      <c r="F105" s="44" t="s">
        <v>224</v>
      </c>
      <c r="G105" s="44"/>
      <c r="H105" s="44"/>
      <c r="I105" s="176"/>
      <c r="J105" s="45"/>
      <c r="K105" s="173">
        <v>0</v>
      </c>
      <c r="L105" s="47">
        <v>0</v>
      </c>
      <c r="M105" s="48">
        <f t="shared" si="10"/>
        <v>0</v>
      </c>
      <c r="N105" s="49" t="str">
        <f t="shared" si="11"/>
        <v xml:space="preserve">-    </v>
      </c>
      <c r="O105" s="50" t="s">
        <v>17</v>
      </c>
      <c r="P105" s="50"/>
    </row>
    <row r="106" spans="1:17" ht="27" customHeight="1">
      <c r="A106" s="13" t="s">
        <v>225</v>
      </c>
      <c r="B106" s="40"/>
      <c r="C106" s="43"/>
      <c r="D106" s="43"/>
      <c r="E106" s="43" t="s">
        <v>19</v>
      </c>
      <c r="F106" s="44" t="s">
        <v>226</v>
      </c>
      <c r="G106" s="44"/>
      <c r="H106" s="44"/>
      <c r="I106" s="45"/>
      <c r="J106" s="45"/>
      <c r="K106" s="173">
        <f>+K107+K108+K109</f>
        <v>4769879.7</v>
      </c>
      <c r="L106" s="47">
        <v>4924773.5999999996</v>
      </c>
      <c r="M106" s="48">
        <f t="shared" si="10"/>
        <v>-154893.89999999944</v>
      </c>
      <c r="N106" s="49">
        <f t="shared" si="11"/>
        <v>-3.1451983904397039E-2</v>
      </c>
      <c r="O106" s="50" t="s">
        <v>17</v>
      </c>
      <c r="P106" s="50"/>
    </row>
    <row r="107" spans="1:17" ht="27" customHeight="1">
      <c r="A107" s="13" t="s">
        <v>227</v>
      </c>
      <c r="B107" s="116"/>
      <c r="C107" s="119"/>
      <c r="D107" s="119"/>
      <c r="E107" s="119"/>
      <c r="F107" s="177" t="s">
        <v>36</v>
      </c>
      <c r="G107" s="177" t="s">
        <v>228</v>
      </c>
      <c r="H107" s="120"/>
      <c r="I107" s="178"/>
      <c r="J107" s="45"/>
      <c r="K107" s="173">
        <v>4769879.7</v>
      </c>
      <c r="L107" s="47">
        <v>4924773.5999999996</v>
      </c>
      <c r="M107" s="56">
        <f t="shared" si="10"/>
        <v>-154893.89999999944</v>
      </c>
      <c r="N107" s="57">
        <f t="shared" si="11"/>
        <v>-3.1451983904397039E-2</v>
      </c>
      <c r="O107" s="50" t="s">
        <v>17</v>
      </c>
      <c r="P107" s="50"/>
    </row>
    <row r="108" spans="1:17" ht="27" customHeight="1">
      <c r="A108" s="13" t="s">
        <v>229</v>
      </c>
      <c r="B108" s="40"/>
      <c r="C108" s="43"/>
      <c r="D108" s="43"/>
      <c r="E108" s="119"/>
      <c r="F108" s="177" t="s">
        <v>39</v>
      </c>
      <c r="G108" s="52" t="s">
        <v>230</v>
      </c>
      <c r="H108" s="44"/>
      <c r="I108" s="53"/>
      <c r="J108" s="45"/>
      <c r="K108" s="173">
        <v>0</v>
      </c>
      <c r="L108" s="47">
        <v>0</v>
      </c>
      <c r="M108" s="56">
        <f t="shared" si="10"/>
        <v>0</v>
      </c>
      <c r="N108" s="57" t="str">
        <f t="shared" si="11"/>
        <v xml:space="preserve">-    </v>
      </c>
      <c r="O108" s="50" t="s">
        <v>17</v>
      </c>
      <c r="P108" s="50"/>
    </row>
    <row r="109" spans="1:17" ht="27" customHeight="1">
      <c r="A109" s="13" t="s">
        <v>231</v>
      </c>
      <c r="B109" s="40"/>
      <c r="C109" s="43"/>
      <c r="D109" s="43"/>
      <c r="E109" s="119"/>
      <c r="F109" s="177" t="s">
        <v>78</v>
      </c>
      <c r="G109" s="52" t="s">
        <v>232</v>
      </c>
      <c r="H109" s="44"/>
      <c r="I109" s="53"/>
      <c r="J109" s="45"/>
      <c r="K109" s="173">
        <v>0</v>
      </c>
      <c r="L109" s="47">
        <v>0</v>
      </c>
      <c r="M109" s="56">
        <f t="shared" si="10"/>
        <v>0</v>
      </c>
      <c r="N109" s="57" t="str">
        <f t="shared" si="11"/>
        <v xml:space="preserve">-    </v>
      </c>
      <c r="O109" s="50" t="s">
        <v>17</v>
      </c>
      <c r="P109" s="50"/>
    </row>
    <row r="110" spans="1:17" ht="27" customHeight="1">
      <c r="A110" s="13" t="s">
        <v>233</v>
      </c>
      <c r="B110" s="40"/>
      <c r="C110" s="43"/>
      <c r="D110" s="43"/>
      <c r="E110" s="43" t="s">
        <v>22</v>
      </c>
      <c r="F110" s="44" t="s">
        <v>234</v>
      </c>
      <c r="G110" s="44"/>
      <c r="H110" s="44"/>
      <c r="I110" s="45"/>
      <c r="J110" s="45"/>
      <c r="K110" s="173">
        <v>28032842.880000003</v>
      </c>
      <c r="L110" s="47">
        <v>36212656.800000004</v>
      </c>
      <c r="M110" s="48">
        <f t="shared" si="10"/>
        <v>-8179813.9200000018</v>
      </c>
      <c r="N110" s="49">
        <f t="shared" si="11"/>
        <v>-0.22588273390645011</v>
      </c>
      <c r="O110" s="50" t="s">
        <v>17</v>
      </c>
      <c r="P110" s="50"/>
    </row>
    <row r="111" spans="1:17" ht="27" customHeight="1">
      <c r="A111" s="13" t="s">
        <v>235</v>
      </c>
      <c r="B111" s="40"/>
      <c r="C111" s="43"/>
      <c r="D111" s="43"/>
      <c r="E111" s="43" t="s">
        <v>25</v>
      </c>
      <c r="F111" s="44" t="s">
        <v>236</v>
      </c>
      <c r="G111" s="44"/>
      <c r="H111" s="44"/>
      <c r="I111" s="45"/>
      <c r="J111" s="45"/>
      <c r="K111" s="173">
        <v>4230.72</v>
      </c>
      <c r="L111" s="47">
        <v>5724.07</v>
      </c>
      <c r="M111" s="48">
        <f t="shared" si="10"/>
        <v>-1493.3499999999995</v>
      </c>
      <c r="N111" s="49">
        <f t="shared" si="11"/>
        <v>-0.2608895418819126</v>
      </c>
      <c r="O111" s="50" t="s">
        <v>17</v>
      </c>
      <c r="P111" s="50"/>
    </row>
    <row r="112" spans="1:17" ht="27" customHeight="1">
      <c r="A112" s="13" t="s">
        <v>237</v>
      </c>
      <c r="B112" s="40"/>
      <c r="C112" s="43"/>
      <c r="D112" s="43"/>
      <c r="E112" s="43" t="s">
        <v>28</v>
      </c>
      <c r="F112" s="44" t="s">
        <v>238</v>
      </c>
      <c r="G112" s="44"/>
      <c r="H112" s="44"/>
      <c r="I112" s="45"/>
      <c r="J112" s="45"/>
      <c r="K112" s="173">
        <v>25305923.650000002</v>
      </c>
      <c r="L112" s="47">
        <v>12767022.33</v>
      </c>
      <c r="M112" s="48">
        <f t="shared" si="10"/>
        <v>12538901.320000002</v>
      </c>
      <c r="N112" s="49">
        <f t="shared" si="11"/>
        <v>0.98213201135679395</v>
      </c>
      <c r="O112" s="50" t="s">
        <v>17</v>
      </c>
      <c r="P112" s="50"/>
    </row>
    <row r="113" spans="1:17" ht="27" customHeight="1">
      <c r="A113" s="13" t="s">
        <v>239</v>
      </c>
      <c r="B113" s="40"/>
      <c r="C113" s="43"/>
      <c r="D113" s="175" t="s">
        <v>69</v>
      </c>
      <c r="E113" s="32" t="s">
        <v>240</v>
      </c>
      <c r="F113" s="42"/>
      <c r="G113" s="44"/>
      <c r="H113" s="44"/>
      <c r="I113" s="176"/>
      <c r="J113" s="45"/>
      <c r="K113" s="173">
        <v>620011.39</v>
      </c>
      <c r="L113" s="179">
        <v>520459.34</v>
      </c>
      <c r="M113" s="180">
        <f t="shared" si="10"/>
        <v>99552.049999999988</v>
      </c>
      <c r="N113" s="38">
        <f t="shared" si="11"/>
        <v>0.19127728594514221</v>
      </c>
      <c r="O113" s="50" t="s">
        <v>17</v>
      </c>
      <c r="P113" s="50"/>
    </row>
    <row r="114" spans="1:17" ht="27" customHeight="1">
      <c r="A114" s="13" t="s">
        <v>241</v>
      </c>
      <c r="B114" s="40"/>
      <c r="C114" s="43"/>
      <c r="D114" s="175" t="s">
        <v>177</v>
      </c>
      <c r="E114" s="32" t="s">
        <v>242</v>
      </c>
      <c r="F114" s="42"/>
      <c r="G114" s="44"/>
      <c r="H114" s="44"/>
      <c r="I114" s="176"/>
      <c r="J114" s="45"/>
      <c r="K114" s="173">
        <v>0</v>
      </c>
      <c r="L114" s="179">
        <v>0</v>
      </c>
      <c r="M114" s="180">
        <f>K114-L114</f>
        <v>0</v>
      </c>
      <c r="N114" s="38" t="str">
        <f>IF(L114=0,"-    ",M114/L114)</f>
        <v xml:space="preserve">-    </v>
      </c>
      <c r="O114" s="50" t="s">
        <v>17</v>
      </c>
      <c r="P114" s="50"/>
    </row>
    <row r="115" spans="1:17" ht="27" customHeight="1">
      <c r="A115" s="13" t="s">
        <v>243</v>
      </c>
      <c r="B115" s="98"/>
      <c r="C115" s="101"/>
      <c r="D115" s="171" t="s">
        <v>244</v>
      </c>
      <c r="E115" s="97" t="s">
        <v>245</v>
      </c>
      <c r="F115" s="100"/>
      <c r="G115" s="81"/>
      <c r="H115" s="81"/>
      <c r="I115" s="172"/>
      <c r="J115" s="45"/>
      <c r="K115" s="173">
        <v>0</v>
      </c>
      <c r="L115" s="173">
        <v>0</v>
      </c>
      <c r="M115" s="174">
        <f t="shared" si="10"/>
        <v>0</v>
      </c>
      <c r="N115" s="95" t="str">
        <f t="shared" si="11"/>
        <v xml:space="preserve">-    </v>
      </c>
      <c r="O115" s="50" t="s">
        <v>17</v>
      </c>
      <c r="P115" s="50"/>
    </row>
    <row r="116" spans="1:17" ht="27" customHeight="1">
      <c r="A116" s="13" t="s">
        <v>246</v>
      </c>
      <c r="B116" s="98"/>
      <c r="C116" s="101"/>
      <c r="D116" s="171" t="s">
        <v>247</v>
      </c>
      <c r="E116" s="97" t="s">
        <v>248</v>
      </c>
      <c r="F116" s="100"/>
      <c r="G116" s="81"/>
      <c r="H116" s="81"/>
      <c r="I116" s="172"/>
      <c r="J116" s="45"/>
      <c r="K116" s="173">
        <v>239309.8</v>
      </c>
      <c r="L116" s="173">
        <v>238694.75</v>
      </c>
      <c r="M116" s="174">
        <f t="shared" si="10"/>
        <v>615.04999999998836</v>
      </c>
      <c r="N116" s="95">
        <f t="shared" si="11"/>
        <v>2.5767219429836154E-3</v>
      </c>
      <c r="O116" s="50" t="s">
        <v>17</v>
      </c>
      <c r="P116" s="50"/>
    </row>
    <row r="117" spans="1:17" ht="27" customHeight="1">
      <c r="A117" s="13" t="s">
        <v>249</v>
      </c>
      <c r="B117" s="98"/>
      <c r="C117" s="101"/>
      <c r="D117" s="171" t="s">
        <v>250</v>
      </c>
      <c r="E117" s="97" t="s">
        <v>251</v>
      </c>
      <c r="F117" s="100"/>
      <c r="G117" s="81"/>
      <c r="H117" s="81"/>
      <c r="I117" s="172"/>
      <c r="J117" s="45"/>
      <c r="K117" s="181">
        <v>43.37</v>
      </c>
      <c r="L117" s="173">
        <v>615.04999999999995</v>
      </c>
      <c r="M117" s="174">
        <f t="shared" si="10"/>
        <v>-571.67999999999995</v>
      </c>
      <c r="N117" s="95">
        <f t="shared" si="11"/>
        <v>-0.92948540769043164</v>
      </c>
      <c r="O117" s="50" t="s">
        <v>17</v>
      </c>
      <c r="P117" s="50"/>
    </row>
    <row r="118" spans="1:17" ht="27" customHeight="1">
      <c r="A118" s="13" t="s">
        <v>252</v>
      </c>
      <c r="B118" s="132"/>
      <c r="C118" s="73" t="s">
        <v>90</v>
      </c>
      <c r="D118" s="73"/>
      <c r="E118" s="73"/>
      <c r="F118" s="73"/>
      <c r="G118" s="73"/>
      <c r="H118" s="73"/>
      <c r="I118" s="74"/>
      <c r="J118" s="75"/>
      <c r="K118" s="182">
        <f>K103+K104+SUM(K113:K117)</f>
        <v>79651782.780000001</v>
      </c>
      <c r="L118" s="76">
        <v>75349487.210000008</v>
      </c>
      <c r="M118" s="77">
        <f t="shared" si="10"/>
        <v>4302295.5699999928</v>
      </c>
      <c r="N118" s="78">
        <f t="shared" si="11"/>
        <v>5.7097874574905054E-2</v>
      </c>
      <c r="O118" s="50" t="s">
        <v>17</v>
      </c>
      <c r="P118" s="50"/>
    </row>
    <row r="119" spans="1:17" ht="20.25" customHeight="1">
      <c r="A119" s="13" t="s">
        <v>253</v>
      </c>
      <c r="B119" s="79"/>
      <c r="C119" s="101"/>
      <c r="D119" s="81"/>
      <c r="E119" s="81"/>
      <c r="F119" s="81"/>
      <c r="G119" s="81"/>
      <c r="H119" s="81"/>
      <c r="I119" s="183"/>
      <c r="J119" s="184"/>
      <c r="K119" s="185"/>
      <c r="L119" s="185"/>
      <c r="M119" s="186"/>
      <c r="N119" s="86"/>
      <c r="O119" s="50" t="s">
        <v>17</v>
      </c>
      <c r="P119" s="50"/>
    </row>
    <row r="120" spans="1:17" ht="27" customHeight="1">
      <c r="A120" s="13" t="s">
        <v>254</v>
      </c>
      <c r="B120" s="88" t="s">
        <v>93</v>
      </c>
      <c r="C120" s="187" t="s">
        <v>255</v>
      </c>
      <c r="D120" s="97"/>
      <c r="E120" s="97"/>
      <c r="F120" s="97"/>
      <c r="G120" s="97"/>
      <c r="H120" s="97"/>
      <c r="I120" s="172"/>
      <c r="J120" s="188"/>
      <c r="K120" s="173"/>
      <c r="L120" s="173"/>
      <c r="M120" s="174"/>
      <c r="N120" s="95"/>
      <c r="O120" s="50" t="s">
        <v>17</v>
      </c>
      <c r="P120" s="50"/>
    </row>
    <row r="121" spans="1:17" ht="27" customHeight="1">
      <c r="A121" s="13" t="s">
        <v>256</v>
      </c>
      <c r="B121" s="40"/>
      <c r="C121" s="42"/>
      <c r="D121" s="175" t="s">
        <v>15</v>
      </c>
      <c r="E121" s="32" t="s">
        <v>257</v>
      </c>
      <c r="F121" s="44"/>
      <c r="G121" s="44"/>
      <c r="H121" s="44"/>
      <c r="I121" s="176"/>
      <c r="J121" s="189"/>
      <c r="K121" s="179">
        <v>0</v>
      </c>
      <c r="L121" s="179">
        <v>0</v>
      </c>
      <c r="M121" s="180">
        <f t="shared" si="10"/>
        <v>0</v>
      </c>
      <c r="N121" s="38" t="str">
        <f t="shared" si="11"/>
        <v xml:space="preserve">-    </v>
      </c>
      <c r="O121" s="50" t="s">
        <v>17</v>
      </c>
      <c r="P121" s="50"/>
    </row>
    <row r="122" spans="1:17" ht="27" customHeight="1">
      <c r="A122" s="13" t="s">
        <v>258</v>
      </c>
      <c r="B122" s="40"/>
      <c r="C122" s="42"/>
      <c r="D122" s="175" t="s">
        <v>19</v>
      </c>
      <c r="E122" s="32" t="s">
        <v>259</v>
      </c>
      <c r="F122" s="44"/>
      <c r="G122" s="44"/>
      <c r="H122" s="44"/>
      <c r="I122" s="176"/>
      <c r="J122" s="189"/>
      <c r="K122" s="179">
        <v>26755302.240000002</v>
      </c>
      <c r="L122" s="179">
        <v>23411247.460000001</v>
      </c>
      <c r="M122" s="180">
        <f t="shared" si="10"/>
        <v>3344054.7800000012</v>
      </c>
      <c r="N122" s="38">
        <f t="shared" si="11"/>
        <v>0.14283966651984639</v>
      </c>
      <c r="O122" s="50" t="s">
        <v>17</v>
      </c>
      <c r="P122" s="50"/>
    </row>
    <row r="123" spans="1:17" ht="27" customHeight="1">
      <c r="A123" s="13" t="s">
        <v>260</v>
      </c>
      <c r="B123" s="40"/>
      <c r="C123" s="42"/>
      <c r="D123" s="175" t="s">
        <v>22</v>
      </c>
      <c r="E123" s="32" t="s">
        <v>261</v>
      </c>
      <c r="F123" s="44"/>
      <c r="G123" s="44"/>
      <c r="H123" s="44"/>
      <c r="I123" s="176"/>
      <c r="J123" s="189"/>
      <c r="K123" s="179">
        <v>0</v>
      </c>
      <c r="L123" s="179">
        <v>0</v>
      </c>
      <c r="M123" s="180">
        <f t="shared" si="10"/>
        <v>0</v>
      </c>
      <c r="N123" s="38" t="str">
        <f t="shared" si="11"/>
        <v xml:space="preserve">-    </v>
      </c>
      <c r="O123" s="50" t="s">
        <v>17</v>
      </c>
      <c r="P123" s="50"/>
    </row>
    <row r="124" spans="1:17" ht="27" customHeight="1">
      <c r="A124" s="13" t="s">
        <v>262</v>
      </c>
      <c r="B124" s="40"/>
      <c r="C124" s="42"/>
      <c r="D124" s="175" t="s">
        <v>25</v>
      </c>
      <c r="E124" s="32" t="s">
        <v>263</v>
      </c>
      <c r="F124" s="44"/>
      <c r="G124" s="44"/>
      <c r="H124" s="44"/>
      <c r="I124" s="176"/>
      <c r="J124" s="189"/>
      <c r="K124" s="179">
        <v>3916113.49</v>
      </c>
      <c r="L124" s="179">
        <v>11390481.229999999</v>
      </c>
      <c r="M124" s="180">
        <f t="shared" si="10"/>
        <v>-7474367.7399999984</v>
      </c>
      <c r="N124" s="38">
        <f t="shared" si="11"/>
        <v>-0.65619420190203848</v>
      </c>
      <c r="O124" s="50" t="s">
        <v>17</v>
      </c>
      <c r="P124" s="50"/>
    </row>
    <row r="125" spans="1:17" ht="27" customHeight="1">
      <c r="A125" s="13" t="s">
        <v>264</v>
      </c>
      <c r="B125" s="40"/>
      <c r="C125" s="190"/>
      <c r="D125" s="175" t="s">
        <v>28</v>
      </c>
      <c r="E125" s="32" t="s">
        <v>265</v>
      </c>
      <c r="F125" s="44"/>
      <c r="G125" s="44"/>
      <c r="H125" s="44"/>
      <c r="I125" s="176"/>
      <c r="J125" s="189"/>
      <c r="K125" s="179">
        <v>3529190.6100000003</v>
      </c>
      <c r="L125" s="179">
        <v>2285415.2000000002</v>
      </c>
      <c r="M125" s="180">
        <f t="shared" si="10"/>
        <v>1243775.4100000001</v>
      </c>
      <c r="N125" s="38">
        <f t="shared" si="11"/>
        <v>0.54422295344845872</v>
      </c>
      <c r="O125" s="50" t="s">
        <v>17</v>
      </c>
      <c r="P125" s="50"/>
    </row>
    <row r="126" spans="1:17" s="191" customFormat="1" ht="27" customHeight="1">
      <c r="A126" s="13" t="s">
        <v>266</v>
      </c>
      <c r="B126" s="132"/>
      <c r="C126" s="73" t="s">
        <v>188</v>
      </c>
      <c r="D126" s="73"/>
      <c r="E126" s="73"/>
      <c r="F126" s="73"/>
      <c r="G126" s="73"/>
      <c r="H126" s="73"/>
      <c r="I126" s="74"/>
      <c r="J126" s="75"/>
      <c r="K126" s="76">
        <f>SUM(K121:K125)</f>
        <v>34200606.340000004</v>
      </c>
      <c r="L126" s="76">
        <v>37087143.890000001</v>
      </c>
      <c r="M126" s="77">
        <f t="shared" si="10"/>
        <v>-2886537.549999997</v>
      </c>
      <c r="N126" s="78">
        <f t="shared" si="11"/>
        <v>-7.783121716143554E-2</v>
      </c>
      <c r="O126" s="50" t="s">
        <v>17</v>
      </c>
      <c r="P126" s="50"/>
      <c r="Q126" s="13"/>
    </row>
    <row r="127" spans="1:17" s="191" customFormat="1" ht="13.5" customHeight="1">
      <c r="A127" s="13" t="s">
        <v>267</v>
      </c>
      <c r="B127" s="79"/>
      <c r="C127" s="101"/>
      <c r="D127" s="81"/>
      <c r="E127" s="81"/>
      <c r="F127" s="81"/>
      <c r="G127" s="81"/>
      <c r="H127" s="81"/>
      <c r="I127" s="183"/>
      <c r="J127" s="184"/>
      <c r="K127" s="185"/>
      <c r="L127" s="185"/>
      <c r="M127" s="186"/>
      <c r="N127" s="86"/>
      <c r="O127" s="50" t="s">
        <v>17</v>
      </c>
      <c r="P127" s="50"/>
      <c r="Q127" s="13"/>
    </row>
    <row r="128" spans="1:17" s="191" customFormat="1" ht="27" customHeight="1">
      <c r="A128" s="13" t="s">
        <v>268</v>
      </c>
      <c r="B128" s="88" t="s">
        <v>191</v>
      </c>
      <c r="C128" s="187" t="s">
        <v>269</v>
      </c>
      <c r="D128" s="97"/>
      <c r="E128" s="97"/>
      <c r="F128" s="97"/>
      <c r="G128" s="97"/>
      <c r="H128" s="97"/>
      <c r="I128" s="172"/>
      <c r="J128" s="188"/>
      <c r="K128" s="173"/>
      <c r="L128" s="173"/>
      <c r="M128" s="174"/>
      <c r="N128" s="95"/>
      <c r="O128" s="50" t="s">
        <v>17</v>
      </c>
      <c r="P128" s="50"/>
      <c r="Q128" s="13"/>
    </row>
    <row r="129" spans="1:17" s="191" customFormat="1" ht="27" customHeight="1">
      <c r="A129" s="13" t="s">
        <v>270</v>
      </c>
      <c r="B129" s="98"/>
      <c r="C129" s="100"/>
      <c r="D129" s="171" t="s">
        <v>15</v>
      </c>
      <c r="E129" s="97" t="s">
        <v>271</v>
      </c>
      <c r="F129" s="100"/>
      <c r="G129" s="81"/>
      <c r="H129" s="81"/>
      <c r="I129" s="172"/>
      <c r="J129" s="188"/>
      <c r="K129" s="173">
        <v>0</v>
      </c>
      <c r="L129" s="173">
        <v>0</v>
      </c>
      <c r="M129" s="174">
        <f t="shared" si="10"/>
        <v>0</v>
      </c>
      <c r="N129" s="95" t="str">
        <f t="shared" si="11"/>
        <v xml:space="preserve">-    </v>
      </c>
      <c r="O129" s="50" t="s">
        <v>17</v>
      </c>
      <c r="P129" s="50"/>
      <c r="Q129" s="13"/>
    </row>
    <row r="130" spans="1:17" s="191" customFormat="1" ht="27" customHeight="1">
      <c r="A130" s="13" t="s">
        <v>272</v>
      </c>
      <c r="B130" s="98"/>
      <c r="C130" s="100"/>
      <c r="D130" s="171" t="s">
        <v>19</v>
      </c>
      <c r="E130" s="97" t="s">
        <v>273</v>
      </c>
      <c r="F130" s="100"/>
      <c r="G130" s="81"/>
      <c r="H130" s="81"/>
      <c r="I130" s="172"/>
      <c r="J130" s="188"/>
      <c r="K130" s="173">
        <v>0</v>
      </c>
      <c r="L130" s="173">
        <v>0</v>
      </c>
      <c r="M130" s="174">
        <f t="shared" si="10"/>
        <v>0</v>
      </c>
      <c r="N130" s="95" t="str">
        <f t="shared" si="11"/>
        <v xml:space="preserve">-    </v>
      </c>
      <c r="O130" s="50" t="s">
        <v>17</v>
      </c>
      <c r="P130" s="50"/>
      <c r="Q130" s="13"/>
    </row>
    <row r="131" spans="1:17" s="191" customFormat="1" ht="27" customHeight="1">
      <c r="A131" s="13" t="s">
        <v>274</v>
      </c>
      <c r="B131" s="132"/>
      <c r="C131" s="73" t="s">
        <v>198</v>
      </c>
      <c r="D131" s="73"/>
      <c r="E131" s="73"/>
      <c r="F131" s="73"/>
      <c r="G131" s="73"/>
      <c r="H131" s="73"/>
      <c r="I131" s="74"/>
      <c r="J131" s="75"/>
      <c r="K131" s="76">
        <f>SUM(K129:K130)</f>
        <v>0</v>
      </c>
      <c r="L131" s="76">
        <v>0</v>
      </c>
      <c r="M131" s="77">
        <f t="shared" si="10"/>
        <v>0</v>
      </c>
      <c r="N131" s="78" t="str">
        <f t="shared" si="11"/>
        <v xml:space="preserve">-    </v>
      </c>
      <c r="O131" s="50" t="s">
        <v>17</v>
      </c>
      <c r="P131" s="50"/>
      <c r="Q131" s="13"/>
    </row>
    <row r="132" spans="1:17" s="191" customFormat="1" ht="12" customHeight="1">
      <c r="A132" s="13" t="s">
        <v>275</v>
      </c>
      <c r="B132" s="79"/>
      <c r="C132" s="101"/>
      <c r="D132" s="81"/>
      <c r="E132" s="81"/>
      <c r="F132" s="81"/>
      <c r="G132" s="81"/>
      <c r="H132" s="192"/>
      <c r="I132" s="193"/>
      <c r="J132" s="194"/>
      <c r="K132" s="185"/>
      <c r="L132" s="185"/>
      <c r="M132" s="186"/>
      <c r="N132" s="86"/>
      <c r="O132" s="50" t="s">
        <v>17</v>
      </c>
      <c r="P132" s="50"/>
      <c r="Q132" s="13"/>
    </row>
    <row r="133" spans="1:17" s="191" customFormat="1" ht="21" customHeight="1">
      <c r="A133" s="13" t="s">
        <v>276</v>
      </c>
      <c r="B133" s="88" t="s">
        <v>204</v>
      </c>
      <c r="C133" s="251" t="s">
        <v>277</v>
      </c>
      <c r="D133" s="251"/>
      <c r="E133" s="251"/>
      <c r="F133" s="251"/>
      <c r="G133" s="251"/>
      <c r="H133" s="252"/>
      <c r="I133" s="102" t="s">
        <v>66</v>
      </c>
      <c r="J133" s="102" t="s">
        <v>67</v>
      </c>
      <c r="K133" s="173"/>
      <c r="L133" s="173"/>
      <c r="M133" s="174"/>
      <c r="N133" s="95"/>
      <c r="O133" s="50" t="s">
        <v>17</v>
      </c>
      <c r="P133" s="50"/>
      <c r="Q133" s="13"/>
    </row>
    <row r="134" spans="1:17" s="191" customFormat="1" ht="27" customHeight="1">
      <c r="A134" s="13" t="s">
        <v>278</v>
      </c>
      <c r="B134" s="88"/>
      <c r="C134" s="151"/>
      <c r="D134" s="171" t="s">
        <v>15</v>
      </c>
      <c r="E134" s="97" t="s">
        <v>279</v>
      </c>
      <c r="F134" s="97"/>
      <c r="G134" s="97"/>
      <c r="H134" s="195"/>
      <c r="I134" s="169"/>
      <c r="J134" s="196"/>
      <c r="K134" s="173">
        <v>0</v>
      </c>
      <c r="L134" s="173">
        <v>0</v>
      </c>
      <c r="M134" s="174">
        <f t="shared" ref="M134:M148" si="12">K134-L134</f>
        <v>0</v>
      </c>
      <c r="N134" s="95" t="str">
        <f t="shared" ref="N134:N148" si="13">IF(L134=0,"-    ",M134/L134)</f>
        <v xml:space="preserve">-    </v>
      </c>
      <c r="O134" s="50" t="s">
        <v>17</v>
      </c>
      <c r="P134" s="50"/>
      <c r="Q134" s="13"/>
    </row>
    <row r="135" spans="1:17" s="191" customFormat="1" ht="27" customHeight="1">
      <c r="A135" s="13" t="s">
        <v>280</v>
      </c>
      <c r="B135" s="88"/>
      <c r="C135" s="151"/>
      <c r="D135" s="171" t="s">
        <v>19</v>
      </c>
      <c r="E135" s="32" t="s">
        <v>281</v>
      </c>
      <c r="F135" s="32"/>
      <c r="G135" s="175"/>
      <c r="H135" s="197"/>
      <c r="I135" s="188"/>
      <c r="J135" s="188"/>
      <c r="K135" s="173">
        <v>0</v>
      </c>
      <c r="L135" s="173">
        <v>0</v>
      </c>
      <c r="M135" s="174">
        <f t="shared" si="12"/>
        <v>0</v>
      </c>
      <c r="N135" s="95" t="str">
        <f t="shared" si="13"/>
        <v xml:space="preserve">-    </v>
      </c>
      <c r="O135" s="50" t="s">
        <v>17</v>
      </c>
      <c r="P135" s="50"/>
      <c r="Q135" s="13"/>
    </row>
    <row r="136" spans="1:17" s="191" customFormat="1" ht="27" customHeight="1">
      <c r="A136" s="13" t="s">
        <v>282</v>
      </c>
      <c r="B136" s="88"/>
      <c r="C136" s="151"/>
      <c r="D136" s="175" t="s">
        <v>22</v>
      </c>
      <c r="E136" s="32" t="s">
        <v>283</v>
      </c>
      <c r="F136" s="32"/>
      <c r="G136" s="32"/>
      <c r="H136" s="197"/>
      <c r="I136" s="188"/>
      <c r="J136" s="188"/>
      <c r="K136" s="173">
        <v>0</v>
      </c>
      <c r="L136" s="173">
        <v>0</v>
      </c>
      <c r="M136" s="174">
        <f t="shared" si="12"/>
        <v>0</v>
      </c>
      <c r="N136" s="95" t="str">
        <f t="shared" si="13"/>
        <v xml:space="preserve">-    </v>
      </c>
      <c r="O136" s="50" t="s">
        <v>17</v>
      </c>
      <c r="P136" s="50"/>
      <c r="Q136" s="13"/>
    </row>
    <row r="137" spans="1:17" s="191" customFormat="1" ht="27" customHeight="1">
      <c r="A137" s="13" t="s">
        <v>284</v>
      </c>
      <c r="B137" s="88"/>
      <c r="C137" s="151"/>
      <c r="D137" s="171" t="s">
        <v>25</v>
      </c>
      <c r="E137" s="97" t="s">
        <v>285</v>
      </c>
      <c r="F137" s="97"/>
      <c r="G137" s="97"/>
      <c r="H137" s="195"/>
      <c r="I137" s="188"/>
      <c r="J137" s="188"/>
      <c r="K137" s="173">
        <v>0</v>
      </c>
      <c r="L137" s="173">
        <v>0</v>
      </c>
      <c r="M137" s="174">
        <f t="shared" si="12"/>
        <v>0</v>
      </c>
      <c r="N137" s="95" t="str">
        <f t="shared" si="13"/>
        <v xml:space="preserve">-    </v>
      </c>
      <c r="O137" s="50" t="s">
        <v>17</v>
      </c>
      <c r="P137" s="50"/>
      <c r="Q137" s="13"/>
    </row>
    <row r="138" spans="1:17" s="191" customFormat="1" ht="27" customHeight="1">
      <c r="A138" s="13" t="s">
        <v>286</v>
      </c>
      <c r="B138" s="88"/>
      <c r="C138" s="151"/>
      <c r="D138" s="175" t="s">
        <v>28</v>
      </c>
      <c r="E138" s="32" t="s">
        <v>287</v>
      </c>
      <c r="F138" s="32"/>
      <c r="G138" s="175"/>
      <c r="H138" s="197"/>
      <c r="I138" s="173">
        <f>SUM(I139:I144)</f>
        <v>537480.79999999993</v>
      </c>
      <c r="J138" s="173">
        <f>SUM(J139:J144)</f>
        <v>0</v>
      </c>
      <c r="K138" s="173">
        <f>+K139+K140+K141+K142+K143+K144</f>
        <v>537480.79999999993</v>
      </c>
      <c r="L138" s="173">
        <v>393910.66</v>
      </c>
      <c r="M138" s="174">
        <f t="shared" si="12"/>
        <v>143570.13999999996</v>
      </c>
      <c r="N138" s="95">
        <f t="shared" si="13"/>
        <v>0.3644738631851191</v>
      </c>
      <c r="O138" s="50" t="s">
        <v>17</v>
      </c>
      <c r="P138" s="50"/>
      <c r="Q138" s="13"/>
    </row>
    <row r="139" spans="1:17" s="191" customFormat="1" ht="27" customHeight="1">
      <c r="A139" s="13" t="s">
        <v>288</v>
      </c>
      <c r="B139" s="88"/>
      <c r="C139" s="42"/>
      <c r="D139" s="43"/>
      <c r="E139" s="61" t="s">
        <v>36</v>
      </c>
      <c r="F139" s="52" t="s">
        <v>289</v>
      </c>
      <c r="G139" s="52"/>
      <c r="H139" s="198"/>
      <c r="I139" s="188">
        <f>+K139</f>
        <v>0</v>
      </c>
      <c r="J139" s="188"/>
      <c r="K139" s="173">
        <v>0</v>
      </c>
      <c r="L139" s="173">
        <v>0</v>
      </c>
      <c r="M139" s="174">
        <f t="shared" si="12"/>
        <v>0</v>
      </c>
      <c r="N139" s="95" t="str">
        <f t="shared" si="13"/>
        <v xml:space="preserve">-    </v>
      </c>
      <c r="O139" s="50" t="s">
        <v>17</v>
      </c>
      <c r="P139" s="50"/>
      <c r="Q139" s="13"/>
    </row>
    <row r="140" spans="1:17" s="191" customFormat="1" ht="36.75" customHeight="1">
      <c r="A140" s="13" t="s">
        <v>290</v>
      </c>
      <c r="B140" s="88"/>
      <c r="C140" s="42"/>
      <c r="D140" s="43"/>
      <c r="E140" s="199" t="s">
        <v>39</v>
      </c>
      <c r="F140" s="253" t="s">
        <v>291</v>
      </c>
      <c r="G140" s="253"/>
      <c r="H140" s="254"/>
      <c r="I140" s="188">
        <f t="shared" ref="I140:I144" si="14">+K140</f>
        <v>0</v>
      </c>
      <c r="J140" s="200"/>
      <c r="K140" s="173">
        <v>0</v>
      </c>
      <c r="L140" s="173">
        <v>0</v>
      </c>
      <c r="M140" s="174">
        <f t="shared" si="12"/>
        <v>0</v>
      </c>
      <c r="N140" s="95" t="str">
        <f t="shared" si="13"/>
        <v xml:space="preserve">-    </v>
      </c>
      <c r="O140" s="50" t="s">
        <v>17</v>
      </c>
      <c r="P140" s="50"/>
      <c r="Q140" s="13"/>
    </row>
    <row r="141" spans="1:17" s="191" customFormat="1" ht="33" customHeight="1">
      <c r="A141" s="13" t="s">
        <v>292</v>
      </c>
      <c r="B141" s="88"/>
      <c r="C141" s="42"/>
      <c r="D141" s="43"/>
      <c r="E141" s="199" t="s">
        <v>78</v>
      </c>
      <c r="F141" s="253" t="s">
        <v>293</v>
      </c>
      <c r="G141" s="253"/>
      <c r="H141" s="254"/>
      <c r="I141" s="188">
        <f t="shared" si="14"/>
        <v>0</v>
      </c>
      <c r="J141" s="200"/>
      <c r="K141" s="173">
        <v>0</v>
      </c>
      <c r="L141" s="173">
        <v>0</v>
      </c>
      <c r="M141" s="174">
        <f t="shared" si="12"/>
        <v>0</v>
      </c>
      <c r="N141" s="95" t="str">
        <f t="shared" si="13"/>
        <v xml:space="preserve">-    </v>
      </c>
      <c r="O141" s="50" t="s">
        <v>17</v>
      </c>
      <c r="P141" s="50"/>
      <c r="Q141" s="13"/>
    </row>
    <row r="142" spans="1:17" s="191" customFormat="1" ht="27" customHeight="1">
      <c r="A142" s="13" t="s">
        <v>294</v>
      </c>
      <c r="B142" s="88"/>
      <c r="C142" s="42"/>
      <c r="D142" s="43"/>
      <c r="E142" s="199" t="s">
        <v>81</v>
      </c>
      <c r="F142" s="177" t="s">
        <v>295</v>
      </c>
      <c r="G142" s="177"/>
      <c r="H142" s="113"/>
      <c r="I142" s="188">
        <f t="shared" si="14"/>
        <v>532854.72</v>
      </c>
      <c r="J142" s="200"/>
      <c r="K142" s="201">
        <v>532854.72</v>
      </c>
      <c r="L142" s="201">
        <v>393896.95999999996</v>
      </c>
      <c r="M142" s="202">
        <f t="shared" si="12"/>
        <v>138957.76000000001</v>
      </c>
      <c r="N142" s="203">
        <f t="shared" si="13"/>
        <v>0.35277692927612342</v>
      </c>
      <c r="O142" s="50" t="s">
        <v>17</v>
      </c>
      <c r="P142" s="50"/>
      <c r="Q142" s="13"/>
    </row>
    <row r="143" spans="1:17" s="191" customFormat="1" ht="27" customHeight="1">
      <c r="A143" s="13" t="s">
        <v>296</v>
      </c>
      <c r="B143" s="88"/>
      <c r="C143" s="42"/>
      <c r="D143" s="43"/>
      <c r="E143" s="199" t="s">
        <v>297</v>
      </c>
      <c r="F143" s="177" t="s">
        <v>298</v>
      </c>
      <c r="G143" s="177"/>
      <c r="H143" s="113"/>
      <c r="I143" s="188">
        <f t="shared" si="14"/>
        <v>0</v>
      </c>
      <c r="J143" s="200"/>
      <c r="K143" s="201">
        <v>0</v>
      </c>
      <c r="L143" s="201">
        <v>0</v>
      </c>
      <c r="M143" s="204">
        <f t="shared" si="12"/>
        <v>0</v>
      </c>
      <c r="N143" s="205" t="str">
        <f t="shared" si="13"/>
        <v xml:space="preserve">-    </v>
      </c>
      <c r="O143" s="50" t="s">
        <v>17</v>
      </c>
      <c r="P143" s="50"/>
      <c r="Q143" s="13"/>
    </row>
    <row r="144" spans="1:17" s="191" customFormat="1" ht="27" customHeight="1">
      <c r="A144" s="13" t="s">
        <v>299</v>
      </c>
      <c r="B144" s="88"/>
      <c r="C144" s="100"/>
      <c r="D144" s="43"/>
      <c r="E144" s="199" t="s">
        <v>300</v>
      </c>
      <c r="F144" s="206" t="s">
        <v>301</v>
      </c>
      <c r="G144" s="81"/>
      <c r="H144" s="207"/>
      <c r="I144" s="188">
        <f t="shared" si="14"/>
        <v>4626.08</v>
      </c>
      <c r="J144" s="188"/>
      <c r="K144" s="201">
        <v>4626.08</v>
      </c>
      <c r="L144" s="201">
        <v>13.7</v>
      </c>
      <c r="M144" s="204">
        <f t="shared" si="12"/>
        <v>4612.38</v>
      </c>
      <c r="N144" s="205">
        <f t="shared" si="13"/>
        <v>336.67007299270074</v>
      </c>
      <c r="O144" s="50" t="s">
        <v>17</v>
      </c>
      <c r="P144" s="50"/>
      <c r="Q144" s="13"/>
    </row>
    <row r="145" spans="1:17" s="191" customFormat="1" ht="27" customHeight="1">
      <c r="A145" s="13" t="s">
        <v>302</v>
      </c>
      <c r="B145" s="88"/>
      <c r="C145" s="100"/>
      <c r="D145" s="171" t="s">
        <v>54</v>
      </c>
      <c r="E145" s="235" t="s">
        <v>303</v>
      </c>
      <c r="F145" s="235"/>
      <c r="G145" s="235"/>
      <c r="H145" s="236"/>
      <c r="I145" s="188">
        <f>+K145</f>
        <v>0</v>
      </c>
      <c r="J145" s="188"/>
      <c r="K145" s="173">
        <v>0</v>
      </c>
      <c r="L145" s="173">
        <v>0</v>
      </c>
      <c r="M145" s="174">
        <f t="shared" si="12"/>
        <v>0</v>
      </c>
      <c r="N145" s="95" t="str">
        <f t="shared" si="13"/>
        <v xml:space="preserve">-    </v>
      </c>
      <c r="O145" s="50" t="s">
        <v>17</v>
      </c>
      <c r="P145" s="50"/>
      <c r="Q145" s="13"/>
    </row>
    <row r="146" spans="1:17" s="191" customFormat="1" ht="27" customHeight="1">
      <c r="A146" s="13" t="s">
        <v>304</v>
      </c>
      <c r="B146" s="88"/>
      <c r="C146" s="100"/>
      <c r="D146" s="171" t="s">
        <v>57</v>
      </c>
      <c r="E146" s="97" t="s">
        <v>305</v>
      </c>
      <c r="F146" s="97"/>
      <c r="G146" s="97"/>
      <c r="H146" s="195"/>
      <c r="I146" s="188">
        <f t="shared" ref="I146:I151" si="15">+K146</f>
        <v>32060869.010000002</v>
      </c>
      <c r="J146" s="188"/>
      <c r="K146" s="208">
        <v>32060869.010000002</v>
      </c>
      <c r="L146" s="173">
        <v>32512239.670000002</v>
      </c>
      <c r="M146" s="174">
        <f t="shared" si="12"/>
        <v>-451370.66000000015</v>
      </c>
      <c r="N146" s="95">
        <f t="shared" si="13"/>
        <v>-1.3883099552089396E-2</v>
      </c>
      <c r="O146" s="50" t="s">
        <v>17</v>
      </c>
      <c r="P146" s="50"/>
      <c r="Q146" s="13"/>
    </row>
    <row r="147" spans="1:17" s="191" customFormat="1" ht="27" customHeight="1">
      <c r="A147" s="13" t="s">
        <v>306</v>
      </c>
      <c r="B147" s="209"/>
      <c r="C147" s="100"/>
      <c r="D147" s="171" t="s">
        <v>60</v>
      </c>
      <c r="E147" s="97" t="s">
        <v>307</v>
      </c>
      <c r="F147" s="97"/>
      <c r="G147" s="171"/>
      <c r="H147" s="195"/>
      <c r="I147" s="188">
        <f t="shared" si="15"/>
        <v>2011.59</v>
      </c>
      <c r="J147" s="188"/>
      <c r="K147" s="173">
        <v>2011.59</v>
      </c>
      <c r="L147" s="173">
        <v>9627.92</v>
      </c>
      <c r="M147" s="174">
        <f t="shared" si="12"/>
        <v>-7616.33</v>
      </c>
      <c r="N147" s="95">
        <f t="shared" si="13"/>
        <v>-0.79106702174509136</v>
      </c>
      <c r="O147" s="50" t="s">
        <v>17</v>
      </c>
      <c r="P147" s="50"/>
      <c r="Q147" s="13"/>
    </row>
    <row r="148" spans="1:17" s="191" customFormat="1" ht="27" customHeight="1">
      <c r="A148" s="13" t="s">
        <v>308</v>
      </c>
      <c r="B148" s="209"/>
      <c r="C148" s="100"/>
      <c r="D148" s="171" t="s">
        <v>63</v>
      </c>
      <c r="E148" s="97" t="s">
        <v>309</v>
      </c>
      <c r="F148" s="97"/>
      <c r="G148" s="97"/>
      <c r="H148" s="195"/>
      <c r="I148" s="188">
        <f t="shared" si="15"/>
        <v>6224671.3200000003</v>
      </c>
      <c r="J148" s="188"/>
      <c r="K148" s="173">
        <v>6224671.3200000003</v>
      </c>
      <c r="L148" s="173">
        <v>4815444.28</v>
      </c>
      <c r="M148" s="174">
        <f t="shared" si="12"/>
        <v>1409227.04</v>
      </c>
      <c r="N148" s="95">
        <f t="shared" si="13"/>
        <v>0.29264735672530717</v>
      </c>
      <c r="O148" s="50" t="s">
        <v>17</v>
      </c>
      <c r="P148" s="50"/>
      <c r="Q148" s="13"/>
    </row>
    <row r="149" spans="1:17" s="191" customFormat="1" ht="27" customHeight="1">
      <c r="A149" s="13" t="s">
        <v>310</v>
      </c>
      <c r="B149" s="209"/>
      <c r="C149" s="100"/>
      <c r="D149" s="171" t="s">
        <v>311</v>
      </c>
      <c r="E149" s="97" t="s">
        <v>312</v>
      </c>
      <c r="F149" s="97"/>
      <c r="G149" s="171"/>
      <c r="H149" s="195"/>
      <c r="I149" s="188">
        <f t="shared" si="15"/>
        <v>0</v>
      </c>
      <c r="J149" s="188"/>
      <c r="K149" s="173">
        <v>0</v>
      </c>
      <c r="L149" s="173">
        <v>0</v>
      </c>
      <c r="M149" s="174">
        <f t="shared" si="10"/>
        <v>0</v>
      </c>
      <c r="N149" s="95" t="str">
        <f t="shared" si="11"/>
        <v xml:space="preserve">-    </v>
      </c>
      <c r="O149" s="50" t="s">
        <v>17</v>
      </c>
      <c r="P149" s="50"/>
      <c r="Q149" s="13"/>
    </row>
    <row r="150" spans="1:17" s="191" customFormat="1" ht="27" customHeight="1">
      <c r="A150" s="13" t="s">
        <v>313</v>
      </c>
      <c r="B150" s="210"/>
      <c r="C150" s="100"/>
      <c r="D150" s="171" t="s">
        <v>314</v>
      </c>
      <c r="E150" s="97" t="s">
        <v>315</v>
      </c>
      <c r="F150" s="97"/>
      <c r="G150" s="97"/>
      <c r="H150" s="195"/>
      <c r="I150" s="188">
        <f t="shared" si="15"/>
        <v>2502154.9000000004</v>
      </c>
      <c r="J150" s="189"/>
      <c r="K150" s="173">
        <v>2502154.9000000004</v>
      </c>
      <c r="L150" s="173">
        <v>2025877.1099999996</v>
      </c>
      <c r="M150" s="180">
        <f t="shared" si="10"/>
        <v>476277.79000000074</v>
      </c>
      <c r="N150" s="38">
        <f t="shared" si="11"/>
        <v>0.23509707851923992</v>
      </c>
      <c r="O150" s="50" t="s">
        <v>17</v>
      </c>
      <c r="P150" s="50"/>
      <c r="Q150" s="13"/>
    </row>
    <row r="151" spans="1:17" s="191" customFormat="1" ht="27" customHeight="1">
      <c r="A151" s="13" t="s">
        <v>316</v>
      </c>
      <c r="B151" s="40"/>
      <c r="C151" s="100"/>
      <c r="D151" s="211" t="s">
        <v>317</v>
      </c>
      <c r="E151" s="212" t="s">
        <v>318</v>
      </c>
      <c r="F151" s="212"/>
      <c r="G151" s="211"/>
      <c r="H151" s="213"/>
      <c r="I151" s="188">
        <f t="shared" si="15"/>
        <v>12371060.200000005</v>
      </c>
      <c r="J151" s="46"/>
      <c r="K151" s="173">
        <v>12371060.200000005</v>
      </c>
      <c r="L151" s="173">
        <v>11506650.159999998</v>
      </c>
      <c r="M151" s="37">
        <f t="shared" si="10"/>
        <v>864410.04000000656</v>
      </c>
      <c r="N151" s="38">
        <f t="shared" si="11"/>
        <v>7.5122648901320796E-2</v>
      </c>
      <c r="O151" s="50" t="s">
        <v>17</v>
      </c>
      <c r="P151" s="50"/>
      <c r="Q151" s="13"/>
    </row>
    <row r="152" spans="1:17" s="191" customFormat="1" ht="27" customHeight="1">
      <c r="A152" s="13" t="s">
        <v>319</v>
      </c>
      <c r="B152" s="132"/>
      <c r="C152" s="73" t="s">
        <v>215</v>
      </c>
      <c r="D152" s="73"/>
      <c r="E152" s="73"/>
      <c r="F152" s="73"/>
      <c r="G152" s="73"/>
      <c r="H152" s="214"/>
      <c r="I152" s="76">
        <f>SUM(I134:I138)+SUM(I145:I151)</f>
        <v>53698247.82</v>
      </c>
      <c r="J152" s="76">
        <f>SUM(J134:J138)+SUM(J145:J151)</f>
        <v>0</v>
      </c>
      <c r="K152" s="76">
        <f>SUM(K134:K138)+SUM(K145:K151)</f>
        <v>53698247.82</v>
      </c>
      <c r="L152" s="76">
        <v>51263749.799999997</v>
      </c>
      <c r="M152" s="77">
        <f t="shared" si="10"/>
        <v>2434498.0200000033</v>
      </c>
      <c r="N152" s="78">
        <f t="shared" si="11"/>
        <v>4.7489659447425038E-2</v>
      </c>
      <c r="O152" s="50" t="s">
        <v>17</v>
      </c>
      <c r="P152" s="50"/>
      <c r="Q152" s="13"/>
    </row>
    <row r="153" spans="1:17" s="191" customFormat="1" ht="18.75" customHeight="1">
      <c r="A153" s="13" t="s">
        <v>320</v>
      </c>
      <c r="B153" s="79"/>
      <c r="C153" s="101"/>
      <c r="D153" s="81"/>
      <c r="E153" s="81"/>
      <c r="F153" s="81"/>
      <c r="G153" s="81"/>
      <c r="H153" s="192"/>
      <c r="I153" s="215"/>
      <c r="J153" s="216"/>
      <c r="K153" s="84">
        <v>0</v>
      </c>
      <c r="L153" s="84"/>
      <c r="M153" s="85"/>
      <c r="N153" s="86"/>
      <c r="O153" s="50" t="s">
        <v>17</v>
      </c>
      <c r="P153" s="50"/>
      <c r="Q153" s="13"/>
    </row>
    <row r="154" spans="1:17" s="191" customFormat="1" ht="27" customHeight="1">
      <c r="A154" s="13" t="s">
        <v>321</v>
      </c>
      <c r="B154" s="88" t="s">
        <v>322</v>
      </c>
      <c r="C154" s="187" t="s">
        <v>323</v>
      </c>
      <c r="D154" s="90"/>
      <c r="E154" s="90"/>
      <c r="F154" s="90"/>
      <c r="G154" s="90"/>
      <c r="H154" s="90"/>
      <c r="I154" s="91"/>
      <c r="J154" s="92"/>
      <c r="K154" s="93">
        <v>0</v>
      </c>
      <c r="L154" s="93"/>
      <c r="M154" s="94"/>
      <c r="N154" s="95"/>
      <c r="O154" s="50" t="s">
        <v>17</v>
      </c>
      <c r="P154" s="50"/>
      <c r="Q154" s="13"/>
    </row>
    <row r="155" spans="1:17" s="191" customFormat="1" ht="27" customHeight="1">
      <c r="A155" s="13" t="s">
        <v>324</v>
      </c>
      <c r="B155" s="88"/>
      <c r="C155" s="171"/>
      <c r="D155" s="171" t="s">
        <v>15</v>
      </c>
      <c r="E155" s="97" t="s">
        <v>325</v>
      </c>
      <c r="F155" s="97"/>
      <c r="G155" s="97"/>
      <c r="H155" s="97"/>
      <c r="I155" s="91"/>
      <c r="J155" s="92"/>
      <c r="K155" s="173">
        <v>22202</v>
      </c>
      <c r="L155" s="93">
        <v>18770.599999999999</v>
      </c>
      <c r="M155" s="94">
        <f>K155-L155</f>
        <v>3431.4000000000015</v>
      </c>
      <c r="N155" s="95">
        <f>IF(L155=0,"-    ",M155/L155)</f>
        <v>0.18280715587141602</v>
      </c>
      <c r="O155" s="50" t="s">
        <v>17</v>
      </c>
      <c r="P155" s="50"/>
      <c r="Q155" s="13"/>
    </row>
    <row r="156" spans="1:17" s="191" customFormat="1" ht="27" customHeight="1">
      <c r="A156" s="13" t="s">
        <v>326</v>
      </c>
      <c r="B156" s="88"/>
      <c r="C156" s="171"/>
      <c r="D156" s="171" t="s">
        <v>19</v>
      </c>
      <c r="E156" s="97" t="s">
        <v>327</v>
      </c>
      <c r="F156" s="97"/>
      <c r="G156" s="97"/>
      <c r="H156" s="97"/>
      <c r="I156" s="91"/>
      <c r="J156" s="92"/>
      <c r="K156" s="173">
        <v>10800</v>
      </c>
      <c r="L156" s="93">
        <v>0</v>
      </c>
      <c r="M156" s="94">
        <f>K156-L156</f>
        <v>10800</v>
      </c>
      <c r="N156" s="95" t="str">
        <f>IF(L156=0,"-    ",M156/L156)</f>
        <v xml:space="preserve">-    </v>
      </c>
      <c r="O156" s="50" t="s">
        <v>17</v>
      </c>
      <c r="P156" s="50"/>
      <c r="Q156" s="13"/>
    </row>
    <row r="157" spans="1:17" s="191" customFormat="1" ht="27" customHeight="1">
      <c r="A157" s="13" t="s">
        <v>328</v>
      </c>
      <c r="B157" s="132"/>
      <c r="C157" s="73" t="s">
        <v>329</v>
      </c>
      <c r="D157" s="73"/>
      <c r="E157" s="73"/>
      <c r="F157" s="73"/>
      <c r="G157" s="73"/>
      <c r="H157" s="73"/>
      <c r="I157" s="74"/>
      <c r="J157" s="75"/>
      <c r="K157" s="76">
        <f>SUM(K155:K156)</f>
        <v>33002</v>
      </c>
      <c r="L157" s="76">
        <v>18770.599999999999</v>
      </c>
      <c r="M157" s="77">
        <f>K157-L157</f>
        <v>14231.400000000001</v>
      </c>
      <c r="N157" s="78">
        <f>IF(L157=0,"-    ",M157/L157)</f>
        <v>0.75817501837980683</v>
      </c>
      <c r="O157" s="50" t="s">
        <v>17</v>
      </c>
      <c r="P157" s="50"/>
      <c r="Q157" s="13"/>
    </row>
    <row r="158" spans="1:17" s="191" customFormat="1" ht="27" customHeight="1">
      <c r="A158" s="13" t="s">
        <v>330</v>
      </c>
      <c r="B158" s="217"/>
      <c r="C158" s="218"/>
      <c r="D158" s="219"/>
      <c r="E158" s="219"/>
      <c r="F158" s="219"/>
      <c r="G158" s="219"/>
      <c r="H158" s="219"/>
      <c r="I158" s="220"/>
      <c r="J158" s="221"/>
      <c r="K158" s="222"/>
      <c r="L158" s="222"/>
      <c r="M158" s="223"/>
      <c r="N158" s="224"/>
      <c r="O158" s="50" t="s">
        <v>17</v>
      </c>
      <c r="P158" s="50"/>
      <c r="Q158" s="13"/>
    </row>
    <row r="159" spans="1:17" s="191" customFormat="1" ht="27" customHeight="1" thickBot="1">
      <c r="A159" s="13" t="s">
        <v>331</v>
      </c>
      <c r="B159" s="225" t="s">
        <v>332</v>
      </c>
      <c r="C159" s="226"/>
      <c r="D159" s="227"/>
      <c r="E159" s="228"/>
      <c r="F159" s="228"/>
      <c r="G159" s="228"/>
      <c r="H159" s="227"/>
      <c r="I159" s="229"/>
      <c r="J159" s="230"/>
      <c r="K159" s="231">
        <f>K118+K126+K131+K152+K157</f>
        <v>167583638.94</v>
      </c>
      <c r="L159" s="231">
        <v>163719151.5</v>
      </c>
      <c r="M159" s="232">
        <f>K159-L159</f>
        <v>3864487.4399999976</v>
      </c>
      <c r="N159" s="233">
        <f>IF(L159=0,"-    ",M159/L159)</f>
        <v>2.3604370072733961E-2</v>
      </c>
      <c r="O159" s="50" t="s">
        <v>17</v>
      </c>
      <c r="P159" s="50"/>
      <c r="Q159" s="13"/>
    </row>
    <row r="160" spans="1:17" s="191" customFormat="1" ht="27" customHeight="1" thickTop="1">
      <c r="A160" s="13" t="s">
        <v>333</v>
      </c>
      <c r="B160" s="79"/>
      <c r="C160" s="101"/>
      <c r="D160" s="81"/>
      <c r="E160" s="81"/>
      <c r="F160" s="81"/>
      <c r="G160" s="81"/>
      <c r="H160" s="81"/>
      <c r="I160" s="82"/>
      <c r="J160" s="83"/>
      <c r="K160" s="84"/>
      <c r="L160" s="84"/>
      <c r="M160" s="85"/>
      <c r="N160" s="86"/>
      <c r="O160" s="50" t="s">
        <v>17</v>
      </c>
      <c r="P160" s="50"/>
      <c r="Q160" s="13"/>
    </row>
    <row r="161" spans="1:17" s="191" customFormat="1" ht="27" customHeight="1">
      <c r="A161" s="13" t="s">
        <v>334</v>
      </c>
      <c r="B161" s="88" t="s">
        <v>335</v>
      </c>
      <c r="C161" s="187" t="s">
        <v>205</v>
      </c>
      <c r="D161" s="90"/>
      <c r="E161" s="150"/>
      <c r="F161" s="150"/>
      <c r="G161" s="150"/>
      <c r="H161" s="100"/>
      <c r="I161" s="91"/>
      <c r="J161" s="92"/>
      <c r="K161" s="93"/>
      <c r="L161" s="93"/>
      <c r="M161" s="85"/>
      <c r="N161" s="86"/>
      <c r="O161" s="50" t="s">
        <v>17</v>
      </c>
      <c r="P161" s="50"/>
      <c r="Q161" s="13"/>
    </row>
    <row r="162" spans="1:17" s="191" customFormat="1" ht="27" customHeight="1">
      <c r="A162" s="13" t="s">
        <v>336</v>
      </c>
      <c r="B162" s="79"/>
      <c r="C162" s="171"/>
      <c r="D162" s="171" t="s">
        <v>15</v>
      </c>
      <c r="E162" s="151" t="s">
        <v>207</v>
      </c>
      <c r="F162" s="150"/>
      <c r="G162" s="150"/>
      <c r="H162" s="100"/>
      <c r="I162" s="82"/>
      <c r="J162" s="83"/>
      <c r="K162" s="84">
        <v>0</v>
      </c>
      <c r="L162" s="84">
        <v>0</v>
      </c>
      <c r="M162" s="85">
        <f>K162-L162</f>
        <v>0</v>
      </c>
      <c r="N162" s="86" t="str">
        <f>IF(L162=0,"-    ",M162/L162)</f>
        <v xml:space="preserve">-    </v>
      </c>
      <c r="O162" s="50" t="s">
        <v>17</v>
      </c>
      <c r="P162" s="50"/>
      <c r="Q162" s="13"/>
    </row>
    <row r="163" spans="1:17" s="191" customFormat="1" ht="27" customHeight="1">
      <c r="A163" s="13" t="s">
        <v>337</v>
      </c>
      <c r="B163" s="79"/>
      <c r="C163" s="171"/>
      <c r="D163" s="171" t="s">
        <v>19</v>
      </c>
      <c r="E163" s="151" t="s">
        <v>209</v>
      </c>
      <c r="F163" s="150"/>
      <c r="G163" s="150"/>
      <c r="H163" s="100"/>
      <c r="I163" s="82"/>
      <c r="J163" s="83"/>
      <c r="K163" s="84">
        <v>0</v>
      </c>
      <c r="L163" s="84">
        <v>0</v>
      </c>
      <c r="M163" s="85">
        <f>K163-L163</f>
        <v>0</v>
      </c>
      <c r="N163" s="86" t="str">
        <f>IF(L163=0,"-    ",M163/L163)</f>
        <v xml:space="preserve">-    </v>
      </c>
      <c r="O163" s="50" t="s">
        <v>17</v>
      </c>
      <c r="P163" s="50"/>
      <c r="Q163" s="13"/>
    </row>
    <row r="164" spans="1:17" s="191" customFormat="1" ht="27" customHeight="1">
      <c r="A164" s="13" t="s">
        <v>338</v>
      </c>
      <c r="B164" s="79"/>
      <c r="C164" s="171"/>
      <c r="D164" s="171" t="s">
        <v>22</v>
      </c>
      <c r="E164" s="151" t="s">
        <v>211</v>
      </c>
      <c r="F164" s="150"/>
      <c r="G164" s="150"/>
      <c r="H164" s="100"/>
      <c r="I164" s="82"/>
      <c r="J164" s="83"/>
      <c r="K164" s="84">
        <v>0</v>
      </c>
      <c r="L164" s="84">
        <v>0</v>
      </c>
      <c r="M164" s="85">
        <f>K164-L164</f>
        <v>0</v>
      </c>
      <c r="N164" s="86" t="str">
        <f>IF(L164=0,"-    ",M164/L164)</f>
        <v xml:space="preserve">-    </v>
      </c>
      <c r="O164" s="50" t="s">
        <v>17</v>
      </c>
      <c r="P164" s="50"/>
      <c r="Q164" s="13"/>
    </row>
    <row r="165" spans="1:17" s="191" customFormat="1" ht="27" customHeight="1">
      <c r="A165" s="13" t="s">
        <v>339</v>
      </c>
      <c r="B165" s="79"/>
      <c r="C165" s="171"/>
      <c r="D165" s="171" t="s">
        <v>25</v>
      </c>
      <c r="E165" s="151" t="s">
        <v>213</v>
      </c>
      <c r="F165" s="150"/>
      <c r="G165" s="150"/>
      <c r="H165" s="100"/>
      <c r="I165" s="82"/>
      <c r="J165" s="83"/>
      <c r="K165" s="84">
        <v>0</v>
      </c>
      <c r="L165" s="84">
        <v>0</v>
      </c>
      <c r="M165" s="85">
        <f>K165-L165</f>
        <v>0</v>
      </c>
      <c r="N165" s="86" t="str">
        <f>IF(L165=0,"-    ",M165/L165)</f>
        <v xml:space="preserve">-    </v>
      </c>
      <c r="O165" s="50" t="s">
        <v>17</v>
      </c>
      <c r="P165" s="50"/>
      <c r="Q165" s="13"/>
    </row>
    <row r="166" spans="1:17" s="191" customFormat="1" ht="27" customHeight="1" thickBot="1">
      <c r="A166" s="13" t="s">
        <v>340</v>
      </c>
      <c r="B166" s="152"/>
      <c r="C166" s="154" t="s">
        <v>341</v>
      </c>
      <c r="D166" s="154"/>
      <c r="E166" s="154"/>
      <c r="F166" s="154"/>
      <c r="G166" s="154"/>
      <c r="H166" s="154"/>
      <c r="I166" s="155"/>
      <c r="J166" s="156"/>
      <c r="K166" s="157">
        <f>SUM(K162:K165)</f>
        <v>0</v>
      </c>
      <c r="L166" s="157">
        <v>0</v>
      </c>
      <c r="M166" s="158">
        <f>K166-L166</f>
        <v>0</v>
      </c>
      <c r="N166" s="159" t="str">
        <f>IF(L166=0,"-    ",M166/L166)</f>
        <v xml:space="preserve">-    </v>
      </c>
      <c r="O166" s="50" t="s">
        <v>17</v>
      </c>
      <c r="P166" s="50"/>
      <c r="Q166" s="13"/>
    </row>
    <row r="167" spans="1:17" s="191" customFormat="1">
      <c r="B167" s="234"/>
      <c r="C167" s="234"/>
      <c r="H167" s="13"/>
      <c r="I167" s="13"/>
      <c r="J167" s="13"/>
      <c r="K167" s="13"/>
      <c r="L167" s="13"/>
      <c r="M167" s="13"/>
      <c r="N167" s="13"/>
    </row>
    <row r="168" spans="1:17" s="191" customFormat="1">
      <c r="B168" s="234"/>
      <c r="C168" s="234"/>
      <c r="H168" s="13"/>
      <c r="I168" s="13"/>
      <c r="J168" s="13"/>
      <c r="K168" s="13"/>
      <c r="L168" s="13"/>
      <c r="M168" s="13"/>
      <c r="N168" s="13"/>
    </row>
    <row r="169" spans="1:17" s="191" customFormat="1">
      <c r="B169" s="234"/>
      <c r="C169" s="234"/>
      <c r="H169" s="13"/>
      <c r="I169" s="13"/>
      <c r="J169" s="13"/>
      <c r="K169" s="13"/>
      <c r="L169" s="13"/>
      <c r="M169" s="13"/>
      <c r="N169" s="13"/>
    </row>
    <row r="170" spans="1:17" s="191" customFormat="1">
      <c r="B170" s="234"/>
      <c r="C170" s="234"/>
      <c r="H170" s="13"/>
      <c r="I170" s="13"/>
      <c r="J170" s="13"/>
      <c r="K170" s="13"/>
      <c r="L170" s="13"/>
      <c r="M170" s="13"/>
      <c r="N170" s="13"/>
    </row>
    <row r="171" spans="1:17" s="191" customFormat="1">
      <c r="B171" s="234"/>
      <c r="C171" s="234"/>
      <c r="H171" s="13"/>
      <c r="I171" s="13"/>
      <c r="J171" s="13"/>
      <c r="K171" s="13"/>
      <c r="L171" s="13"/>
      <c r="M171" s="13"/>
      <c r="N171" s="13"/>
    </row>
    <row r="172" spans="1:17" s="191" customFormat="1">
      <c r="B172" s="234"/>
      <c r="C172" s="234"/>
      <c r="H172" s="13"/>
      <c r="I172" s="13"/>
      <c r="J172" s="13"/>
      <c r="K172" s="13"/>
      <c r="L172" s="13"/>
      <c r="M172" s="13"/>
      <c r="N172" s="13"/>
    </row>
    <row r="173" spans="1:17" s="191" customFormat="1">
      <c r="B173" s="234"/>
      <c r="H173" s="13"/>
      <c r="I173" s="13"/>
      <c r="J173" s="13"/>
      <c r="K173" s="13"/>
      <c r="L173" s="13"/>
      <c r="M173" s="13"/>
      <c r="N173" s="13"/>
    </row>
    <row r="174" spans="1:17" s="191" customFormat="1">
      <c r="B174" s="234"/>
      <c r="H174" s="13"/>
      <c r="I174" s="13"/>
      <c r="J174" s="13"/>
      <c r="K174" s="13"/>
      <c r="L174" s="13"/>
      <c r="M174" s="13"/>
      <c r="N174" s="13"/>
    </row>
    <row r="175" spans="1:17" s="191" customFormat="1">
      <c r="B175" s="234"/>
      <c r="H175" s="13"/>
      <c r="I175" s="13"/>
      <c r="J175" s="13"/>
      <c r="K175" s="13"/>
      <c r="L175" s="13"/>
      <c r="M175" s="13"/>
      <c r="N175" s="13"/>
    </row>
    <row r="176" spans="1:17" s="191" customFormat="1">
      <c r="B176" s="234"/>
      <c r="H176" s="13"/>
      <c r="I176" s="13"/>
      <c r="J176" s="13"/>
      <c r="K176" s="13"/>
      <c r="L176" s="13"/>
      <c r="M176" s="13"/>
      <c r="N176" s="13"/>
    </row>
    <row r="177" spans="2:14" s="191" customFormat="1">
      <c r="B177" s="234"/>
      <c r="H177" s="13"/>
      <c r="I177" s="13"/>
      <c r="J177" s="13"/>
      <c r="K177" s="13"/>
      <c r="L177" s="13"/>
      <c r="M177" s="13"/>
      <c r="N177" s="13"/>
    </row>
    <row r="178" spans="2:14" s="191" customFormat="1">
      <c r="B178" s="234"/>
      <c r="H178" s="13"/>
      <c r="I178" s="13"/>
      <c r="J178" s="13"/>
      <c r="K178" s="13"/>
      <c r="L178" s="13"/>
      <c r="M178" s="13"/>
      <c r="N178" s="13"/>
    </row>
    <row r="179" spans="2:14" s="191" customFormat="1">
      <c r="B179" s="234"/>
      <c r="H179" s="13"/>
      <c r="I179" s="13"/>
      <c r="J179" s="13"/>
      <c r="K179" s="13"/>
      <c r="L179" s="13"/>
      <c r="M179" s="13"/>
      <c r="N179" s="13"/>
    </row>
    <row r="180" spans="2:14" s="191" customFormat="1">
      <c r="B180" s="234"/>
      <c r="H180" s="13"/>
      <c r="I180" s="13"/>
      <c r="J180" s="13"/>
      <c r="K180" s="13"/>
      <c r="L180" s="13"/>
      <c r="M180" s="13"/>
      <c r="N180" s="13"/>
    </row>
    <row r="181" spans="2:14" s="191" customFormat="1">
      <c r="B181" s="234"/>
      <c r="H181" s="13"/>
      <c r="I181" s="13"/>
      <c r="J181" s="13"/>
      <c r="K181" s="13"/>
      <c r="L181" s="13"/>
      <c r="M181" s="13"/>
      <c r="N181" s="13"/>
    </row>
    <row r="182" spans="2:14" s="191" customFormat="1">
      <c r="B182" s="234"/>
      <c r="H182" s="13"/>
      <c r="I182" s="13"/>
      <c r="J182" s="13"/>
      <c r="K182" s="13"/>
      <c r="L182" s="13"/>
      <c r="M182" s="13"/>
      <c r="N182" s="13"/>
    </row>
    <row r="183" spans="2:14" s="191" customFormat="1">
      <c r="B183" s="234"/>
      <c r="H183" s="13"/>
      <c r="I183" s="13"/>
      <c r="J183" s="13"/>
      <c r="K183" s="13"/>
      <c r="L183" s="13"/>
      <c r="M183" s="13"/>
      <c r="N183" s="13"/>
    </row>
    <row r="184" spans="2:14" s="191" customFormat="1">
      <c r="B184" s="234"/>
      <c r="H184" s="13"/>
      <c r="I184" s="13"/>
      <c r="J184" s="13"/>
      <c r="K184" s="13"/>
      <c r="L184" s="13"/>
      <c r="M184" s="13"/>
      <c r="N184" s="13"/>
    </row>
    <row r="185" spans="2:14" s="191" customFormat="1">
      <c r="B185" s="234"/>
      <c r="H185" s="13"/>
      <c r="I185" s="13"/>
      <c r="J185" s="13"/>
      <c r="K185" s="13"/>
      <c r="L185" s="13"/>
      <c r="M185" s="13"/>
      <c r="N185" s="13"/>
    </row>
    <row r="186" spans="2:14" s="191" customFormat="1">
      <c r="B186" s="234"/>
      <c r="H186" s="13"/>
      <c r="I186" s="13"/>
      <c r="J186" s="13"/>
      <c r="K186" s="13"/>
      <c r="L186" s="13"/>
      <c r="M186" s="13"/>
      <c r="N186" s="13"/>
    </row>
    <row r="187" spans="2:14" s="191" customFormat="1">
      <c r="B187" s="234"/>
      <c r="H187" s="13"/>
      <c r="I187" s="13"/>
      <c r="J187" s="13"/>
      <c r="K187" s="13"/>
      <c r="L187" s="13"/>
      <c r="M187" s="13"/>
      <c r="N187" s="13"/>
    </row>
    <row r="188" spans="2:14" s="191" customFormat="1">
      <c r="B188" s="234"/>
      <c r="H188" s="13"/>
      <c r="I188" s="13"/>
      <c r="J188" s="13"/>
      <c r="K188" s="13"/>
      <c r="L188" s="13"/>
      <c r="M188" s="13"/>
      <c r="N188" s="13"/>
    </row>
    <row r="189" spans="2:14" s="191" customFormat="1">
      <c r="B189" s="234"/>
      <c r="H189" s="13"/>
      <c r="I189" s="13"/>
      <c r="J189" s="13"/>
      <c r="K189" s="13"/>
      <c r="L189" s="13"/>
      <c r="M189" s="13"/>
      <c r="N189" s="13"/>
    </row>
    <row r="190" spans="2:14" s="191" customFormat="1">
      <c r="B190" s="234"/>
      <c r="H190" s="13"/>
      <c r="I190" s="13"/>
      <c r="J190" s="13"/>
      <c r="K190" s="13"/>
      <c r="L190" s="13"/>
      <c r="M190" s="13"/>
      <c r="N190" s="13"/>
    </row>
    <row r="191" spans="2:14" s="191" customFormat="1">
      <c r="B191" s="234"/>
      <c r="H191" s="13"/>
      <c r="I191" s="13"/>
      <c r="J191" s="13"/>
      <c r="K191" s="13"/>
      <c r="L191" s="13"/>
      <c r="M191" s="13"/>
      <c r="N191" s="13"/>
    </row>
    <row r="192" spans="2:14" s="191" customFormat="1">
      <c r="B192" s="234"/>
      <c r="H192" s="13"/>
      <c r="I192" s="13"/>
      <c r="J192" s="13"/>
      <c r="K192" s="13"/>
      <c r="L192" s="13"/>
      <c r="M192" s="13"/>
      <c r="N192" s="13"/>
    </row>
    <row r="193" spans="2:14" s="191" customFormat="1">
      <c r="B193" s="234"/>
      <c r="H193" s="13"/>
      <c r="I193" s="13"/>
      <c r="J193" s="13"/>
      <c r="K193" s="13"/>
      <c r="L193" s="13"/>
      <c r="M193" s="13"/>
      <c r="N193" s="13"/>
    </row>
    <row r="194" spans="2:14" s="191" customFormat="1">
      <c r="B194" s="234"/>
      <c r="H194" s="13"/>
      <c r="I194" s="13"/>
      <c r="J194" s="13"/>
      <c r="K194" s="13"/>
      <c r="L194" s="13"/>
      <c r="M194" s="13"/>
      <c r="N194" s="13"/>
    </row>
    <row r="195" spans="2:14" s="191" customFormat="1">
      <c r="B195" s="234"/>
      <c r="H195" s="13"/>
      <c r="I195" s="13"/>
      <c r="J195" s="13"/>
      <c r="K195" s="13"/>
      <c r="L195" s="13"/>
      <c r="M195" s="13"/>
      <c r="N195" s="13"/>
    </row>
    <row r="196" spans="2:14" s="191" customFormat="1">
      <c r="B196" s="234"/>
      <c r="H196" s="13"/>
      <c r="I196" s="13"/>
      <c r="J196" s="13"/>
      <c r="K196" s="13"/>
      <c r="L196" s="13"/>
      <c r="M196" s="13"/>
      <c r="N196" s="13"/>
    </row>
    <row r="197" spans="2:14" s="191" customFormat="1">
      <c r="B197" s="234"/>
      <c r="H197" s="13"/>
      <c r="I197" s="13"/>
      <c r="J197" s="13"/>
      <c r="K197" s="13"/>
      <c r="L197" s="13"/>
      <c r="M197" s="13"/>
      <c r="N197" s="13"/>
    </row>
    <row r="198" spans="2:14" s="191" customFormat="1">
      <c r="B198" s="234"/>
      <c r="H198" s="13"/>
      <c r="I198" s="13"/>
      <c r="J198" s="13"/>
      <c r="K198" s="13"/>
      <c r="L198" s="13"/>
      <c r="M198" s="13"/>
      <c r="N198" s="13"/>
    </row>
    <row r="199" spans="2:14" s="191" customFormat="1">
      <c r="B199" s="234"/>
      <c r="H199" s="13"/>
      <c r="I199" s="13"/>
      <c r="J199" s="13"/>
      <c r="K199" s="13"/>
      <c r="L199" s="13"/>
      <c r="M199" s="13"/>
      <c r="N199" s="13"/>
    </row>
    <row r="200" spans="2:14" s="191" customFormat="1">
      <c r="B200" s="234"/>
      <c r="H200" s="13"/>
      <c r="I200" s="13"/>
      <c r="J200" s="13"/>
      <c r="K200" s="13"/>
      <c r="L200" s="13"/>
      <c r="M200" s="13"/>
      <c r="N200" s="13"/>
    </row>
    <row r="201" spans="2:14" s="191" customFormat="1">
      <c r="B201" s="234"/>
      <c r="H201" s="13"/>
      <c r="I201" s="13"/>
      <c r="J201" s="13"/>
      <c r="K201" s="13"/>
      <c r="L201" s="13"/>
      <c r="M201" s="13"/>
      <c r="N201" s="13"/>
    </row>
    <row r="202" spans="2:14" s="191" customFormat="1">
      <c r="B202" s="234"/>
      <c r="H202" s="13"/>
      <c r="I202" s="13"/>
      <c r="J202" s="13"/>
      <c r="K202" s="13"/>
      <c r="L202" s="13"/>
      <c r="M202" s="13"/>
      <c r="N202" s="13"/>
    </row>
    <row r="203" spans="2:14" s="191" customFormat="1">
      <c r="B203" s="234"/>
      <c r="H203" s="13"/>
      <c r="I203" s="13"/>
      <c r="J203" s="13"/>
      <c r="K203" s="13"/>
      <c r="L203" s="13"/>
      <c r="M203" s="13"/>
      <c r="N203" s="13"/>
    </row>
    <row r="204" spans="2:14" s="191" customFormat="1">
      <c r="B204" s="234"/>
      <c r="H204" s="13"/>
      <c r="I204" s="13"/>
      <c r="J204" s="13"/>
      <c r="K204" s="13"/>
      <c r="L204" s="13"/>
      <c r="M204" s="13"/>
      <c r="N204" s="13"/>
    </row>
    <row r="205" spans="2:14" s="191" customFormat="1">
      <c r="B205" s="234"/>
      <c r="H205" s="13"/>
      <c r="I205" s="13"/>
      <c r="J205" s="13"/>
      <c r="K205" s="13"/>
      <c r="L205" s="13"/>
      <c r="M205" s="13"/>
      <c r="N205" s="13"/>
    </row>
    <row r="206" spans="2:14" s="191" customFormat="1">
      <c r="B206" s="234"/>
      <c r="H206" s="13"/>
      <c r="I206" s="13"/>
      <c r="J206" s="13"/>
      <c r="K206" s="13"/>
      <c r="L206" s="13"/>
      <c r="M206" s="13"/>
      <c r="N206" s="13"/>
    </row>
    <row r="207" spans="2:14" s="191" customFormat="1">
      <c r="B207" s="234"/>
      <c r="H207" s="13"/>
      <c r="I207" s="13"/>
      <c r="J207" s="13"/>
      <c r="K207" s="13"/>
      <c r="L207" s="13"/>
      <c r="M207" s="13"/>
      <c r="N207" s="13"/>
    </row>
    <row r="208" spans="2:14" s="191" customFormat="1">
      <c r="B208" s="234"/>
      <c r="H208" s="13"/>
      <c r="I208" s="13"/>
      <c r="J208" s="13"/>
      <c r="K208" s="13"/>
      <c r="L208" s="13"/>
      <c r="M208" s="13"/>
      <c r="N208" s="13"/>
    </row>
    <row r="209" spans="2:14" s="191" customFormat="1">
      <c r="B209" s="234"/>
      <c r="H209" s="13"/>
      <c r="I209" s="13"/>
      <c r="J209" s="13"/>
      <c r="K209" s="13"/>
      <c r="L209" s="13"/>
      <c r="M209" s="13"/>
      <c r="N209" s="13"/>
    </row>
    <row r="210" spans="2:14" s="191" customFormat="1">
      <c r="B210" s="234"/>
      <c r="H210" s="13"/>
      <c r="I210" s="13"/>
      <c r="J210" s="13"/>
      <c r="K210" s="13"/>
      <c r="L210" s="13"/>
      <c r="M210" s="13"/>
      <c r="N210" s="13"/>
    </row>
    <row r="211" spans="2:14" s="191" customFormat="1">
      <c r="B211" s="234"/>
      <c r="H211" s="13"/>
      <c r="I211" s="13"/>
      <c r="J211" s="13"/>
      <c r="K211" s="13"/>
      <c r="L211" s="13"/>
      <c r="M211" s="13"/>
      <c r="N211" s="13"/>
    </row>
    <row r="212" spans="2:14" s="191" customFormat="1">
      <c r="B212" s="234"/>
      <c r="H212" s="13"/>
      <c r="I212" s="13"/>
      <c r="J212" s="13"/>
      <c r="K212" s="13"/>
      <c r="L212" s="13"/>
      <c r="M212" s="13"/>
      <c r="N212" s="13"/>
    </row>
    <row r="213" spans="2:14" s="191" customFormat="1">
      <c r="B213" s="234"/>
      <c r="H213" s="13"/>
      <c r="I213" s="13"/>
      <c r="J213" s="13"/>
      <c r="K213" s="13"/>
      <c r="L213" s="13"/>
      <c r="M213" s="13"/>
      <c r="N213" s="13"/>
    </row>
    <row r="214" spans="2:14" s="191" customFormat="1">
      <c r="B214" s="234"/>
      <c r="H214" s="13"/>
      <c r="I214" s="13"/>
      <c r="J214" s="13"/>
      <c r="K214" s="13"/>
      <c r="L214" s="13"/>
      <c r="M214" s="13"/>
      <c r="N214" s="13"/>
    </row>
    <row r="215" spans="2:14" s="191" customFormat="1">
      <c r="B215" s="234"/>
      <c r="H215" s="13"/>
      <c r="I215" s="13"/>
      <c r="J215" s="13"/>
      <c r="K215" s="13"/>
      <c r="L215" s="13"/>
      <c r="M215" s="13"/>
      <c r="N215" s="13"/>
    </row>
    <row r="216" spans="2:14" s="191" customFormat="1">
      <c r="B216" s="234"/>
      <c r="H216" s="13"/>
      <c r="I216" s="13"/>
      <c r="J216" s="13"/>
      <c r="K216" s="13"/>
      <c r="L216" s="13"/>
      <c r="M216" s="13"/>
      <c r="N216" s="13"/>
    </row>
    <row r="217" spans="2:14" s="191" customFormat="1">
      <c r="B217" s="234"/>
      <c r="H217" s="13"/>
      <c r="I217" s="13"/>
      <c r="J217" s="13"/>
      <c r="K217" s="13"/>
      <c r="L217" s="13"/>
      <c r="M217" s="13"/>
      <c r="N217" s="13"/>
    </row>
    <row r="218" spans="2:14" s="191" customFormat="1">
      <c r="B218" s="234"/>
      <c r="H218" s="13"/>
      <c r="I218" s="13"/>
      <c r="J218" s="13"/>
      <c r="K218" s="13"/>
      <c r="L218" s="13"/>
      <c r="M218" s="13"/>
      <c r="N218" s="13"/>
    </row>
    <row r="219" spans="2:14" s="191" customFormat="1">
      <c r="B219" s="234"/>
      <c r="H219" s="13"/>
      <c r="I219" s="13"/>
      <c r="J219" s="13"/>
      <c r="K219" s="13"/>
      <c r="L219" s="13"/>
      <c r="M219" s="13"/>
      <c r="N219" s="13"/>
    </row>
    <row r="220" spans="2:14" s="191" customFormat="1">
      <c r="B220" s="234"/>
      <c r="H220" s="13"/>
      <c r="I220" s="13"/>
      <c r="J220" s="13"/>
      <c r="K220" s="13"/>
      <c r="L220" s="13"/>
      <c r="M220" s="13"/>
      <c r="N220" s="13"/>
    </row>
    <row r="221" spans="2:14" s="191" customFormat="1">
      <c r="B221" s="234"/>
      <c r="H221" s="13"/>
      <c r="I221" s="13"/>
      <c r="J221" s="13"/>
      <c r="K221" s="13"/>
      <c r="L221" s="13"/>
      <c r="M221" s="13"/>
      <c r="N221" s="13"/>
    </row>
    <row r="222" spans="2:14" s="191" customFormat="1">
      <c r="B222" s="234"/>
      <c r="H222" s="13"/>
      <c r="I222" s="13"/>
      <c r="J222" s="13"/>
      <c r="K222" s="13"/>
      <c r="L222" s="13"/>
      <c r="M222" s="13"/>
      <c r="N222" s="13"/>
    </row>
    <row r="223" spans="2:14" s="191" customFormat="1">
      <c r="B223" s="234"/>
      <c r="H223" s="13"/>
      <c r="I223" s="13"/>
      <c r="J223" s="13"/>
      <c r="K223" s="13"/>
      <c r="L223" s="13"/>
      <c r="M223" s="13"/>
      <c r="N223" s="13"/>
    </row>
    <row r="224" spans="2:14" s="191" customFormat="1">
      <c r="B224" s="234"/>
      <c r="H224" s="13"/>
      <c r="I224" s="13"/>
      <c r="J224" s="13"/>
      <c r="K224" s="13"/>
      <c r="L224" s="13"/>
      <c r="M224" s="13"/>
      <c r="N224" s="13"/>
    </row>
    <row r="225" spans="2:14" s="191" customFormat="1">
      <c r="B225" s="234"/>
      <c r="H225" s="13"/>
      <c r="I225" s="13"/>
      <c r="J225" s="13"/>
      <c r="K225" s="13"/>
      <c r="L225" s="13"/>
      <c r="M225" s="13"/>
      <c r="N225" s="13"/>
    </row>
    <row r="226" spans="2:14" s="191" customFormat="1">
      <c r="B226" s="234"/>
      <c r="H226" s="13"/>
      <c r="I226" s="13"/>
      <c r="J226" s="13"/>
      <c r="K226" s="13"/>
      <c r="L226" s="13"/>
      <c r="M226" s="13"/>
      <c r="N226" s="13"/>
    </row>
    <row r="227" spans="2:14" s="191" customFormat="1">
      <c r="B227" s="234"/>
      <c r="H227" s="13"/>
      <c r="I227" s="13"/>
      <c r="J227" s="13"/>
      <c r="K227" s="13"/>
      <c r="L227" s="13"/>
      <c r="M227" s="13"/>
      <c r="N227" s="13"/>
    </row>
    <row r="228" spans="2:14" s="191" customFormat="1">
      <c r="B228" s="234"/>
      <c r="H228" s="13"/>
      <c r="I228" s="13"/>
      <c r="J228" s="13"/>
      <c r="K228" s="13"/>
      <c r="L228" s="13"/>
      <c r="M228" s="13"/>
      <c r="N228" s="13"/>
    </row>
    <row r="229" spans="2:14" s="191" customFormat="1">
      <c r="B229" s="234"/>
      <c r="H229" s="13"/>
      <c r="I229" s="13"/>
      <c r="J229" s="13"/>
      <c r="K229" s="13"/>
      <c r="L229" s="13"/>
      <c r="M229" s="13"/>
      <c r="N229" s="13"/>
    </row>
    <row r="230" spans="2:14" s="191" customFormat="1">
      <c r="B230" s="234"/>
      <c r="H230" s="13"/>
      <c r="I230" s="13"/>
      <c r="J230" s="13"/>
      <c r="K230" s="13"/>
      <c r="L230" s="13"/>
      <c r="M230" s="13"/>
      <c r="N230" s="13"/>
    </row>
    <row r="231" spans="2:14" s="191" customFormat="1">
      <c r="B231" s="234"/>
      <c r="H231" s="13"/>
      <c r="I231" s="13"/>
      <c r="J231" s="13"/>
      <c r="K231" s="13"/>
      <c r="L231" s="13"/>
      <c r="M231" s="13"/>
      <c r="N231" s="13"/>
    </row>
    <row r="232" spans="2:14" s="191" customFormat="1">
      <c r="B232" s="234"/>
      <c r="H232" s="13"/>
      <c r="I232" s="13"/>
      <c r="J232" s="13"/>
      <c r="K232" s="13"/>
      <c r="L232" s="13"/>
      <c r="M232" s="13"/>
      <c r="N232" s="13"/>
    </row>
    <row r="233" spans="2:14" s="191" customFormat="1">
      <c r="B233" s="234"/>
      <c r="H233" s="13"/>
      <c r="I233" s="13"/>
      <c r="J233" s="13"/>
      <c r="K233" s="13"/>
      <c r="L233" s="13"/>
      <c r="M233" s="13"/>
      <c r="N233" s="13"/>
    </row>
    <row r="234" spans="2:14" s="191" customFormat="1">
      <c r="B234" s="234"/>
      <c r="H234" s="13"/>
      <c r="I234" s="13"/>
      <c r="J234" s="13"/>
      <c r="K234" s="13"/>
      <c r="L234" s="13"/>
      <c r="M234" s="13"/>
      <c r="N234" s="13"/>
    </row>
    <row r="235" spans="2:14" s="191" customFormat="1">
      <c r="B235" s="234"/>
      <c r="H235" s="13"/>
      <c r="I235" s="13"/>
      <c r="J235" s="13"/>
      <c r="K235" s="13"/>
      <c r="L235" s="13"/>
      <c r="M235" s="13"/>
      <c r="N235" s="13"/>
    </row>
    <row r="236" spans="2:14" s="191" customFormat="1">
      <c r="B236" s="234"/>
      <c r="H236" s="13"/>
      <c r="I236" s="13"/>
      <c r="J236" s="13"/>
      <c r="K236" s="13"/>
      <c r="L236" s="13"/>
      <c r="M236" s="13"/>
      <c r="N236" s="13"/>
    </row>
    <row r="237" spans="2:14" s="191" customFormat="1">
      <c r="B237" s="234"/>
      <c r="H237" s="13"/>
      <c r="I237" s="13"/>
      <c r="J237" s="13"/>
      <c r="K237" s="13"/>
      <c r="L237" s="13"/>
      <c r="M237" s="13"/>
      <c r="N237" s="13"/>
    </row>
    <row r="238" spans="2:14" s="191" customFormat="1">
      <c r="B238" s="234"/>
      <c r="H238" s="13"/>
      <c r="I238" s="13"/>
      <c r="J238" s="13"/>
      <c r="K238" s="13"/>
      <c r="L238" s="13"/>
      <c r="M238" s="13"/>
      <c r="N238" s="13"/>
    </row>
    <row r="239" spans="2:14" s="191" customFormat="1">
      <c r="B239" s="234"/>
      <c r="H239" s="13"/>
      <c r="I239" s="13"/>
      <c r="J239" s="13"/>
      <c r="K239" s="13"/>
      <c r="L239" s="13"/>
      <c r="M239" s="13"/>
      <c r="N239" s="13"/>
    </row>
    <row r="240" spans="2:14" s="191" customFormat="1">
      <c r="B240" s="234"/>
      <c r="H240" s="13"/>
      <c r="I240" s="13"/>
      <c r="J240" s="13"/>
      <c r="K240" s="13"/>
      <c r="L240" s="13"/>
      <c r="M240" s="13"/>
      <c r="N240" s="13"/>
    </row>
    <row r="241" spans="2:14" s="191" customFormat="1">
      <c r="B241" s="234"/>
      <c r="H241" s="13"/>
      <c r="I241" s="13"/>
      <c r="J241" s="13"/>
      <c r="K241" s="13"/>
      <c r="L241" s="13"/>
      <c r="M241" s="13"/>
      <c r="N241" s="13"/>
    </row>
    <row r="242" spans="2:14" s="191" customFormat="1">
      <c r="B242" s="234"/>
      <c r="H242" s="13"/>
      <c r="I242" s="13"/>
      <c r="J242" s="13"/>
      <c r="K242" s="13"/>
      <c r="L242" s="13"/>
      <c r="M242" s="13"/>
      <c r="N242" s="13"/>
    </row>
    <row r="243" spans="2:14" s="191" customFormat="1">
      <c r="B243" s="234"/>
      <c r="H243" s="13"/>
      <c r="I243" s="13"/>
      <c r="J243" s="13"/>
      <c r="K243" s="13"/>
      <c r="L243" s="13"/>
      <c r="M243" s="13"/>
      <c r="N243" s="13"/>
    </row>
    <row r="244" spans="2:14" s="191" customFormat="1">
      <c r="B244" s="234"/>
      <c r="H244" s="13"/>
      <c r="I244" s="13"/>
      <c r="J244" s="13"/>
      <c r="K244" s="13"/>
      <c r="L244" s="13"/>
      <c r="M244" s="13"/>
      <c r="N244" s="13"/>
    </row>
    <row r="245" spans="2:14" s="191" customFormat="1">
      <c r="B245" s="234"/>
      <c r="H245" s="13"/>
      <c r="I245" s="13"/>
      <c r="J245" s="13"/>
      <c r="K245" s="13"/>
      <c r="L245" s="13"/>
      <c r="M245" s="13"/>
      <c r="N245" s="13"/>
    </row>
    <row r="246" spans="2:14" s="191" customFormat="1">
      <c r="B246" s="234"/>
      <c r="H246" s="13"/>
      <c r="I246" s="13"/>
      <c r="J246" s="13"/>
      <c r="K246" s="13"/>
      <c r="L246" s="13"/>
      <c r="M246" s="13"/>
      <c r="N246" s="13"/>
    </row>
    <row r="247" spans="2:14" s="191" customFormat="1">
      <c r="B247" s="234"/>
      <c r="H247" s="13"/>
      <c r="I247" s="13"/>
      <c r="J247" s="13"/>
      <c r="K247" s="13"/>
      <c r="L247" s="13"/>
      <c r="M247" s="13"/>
      <c r="N247" s="13"/>
    </row>
    <row r="248" spans="2:14" s="191" customFormat="1">
      <c r="B248" s="234"/>
      <c r="H248" s="13"/>
      <c r="I248" s="13"/>
      <c r="J248" s="13"/>
      <c r="K248" s="13"/>
      <c r="L248" s="13"/>
      <c r="M248" s="13"/>
      <c r="N248" s="13"/>
    </row>
    <row r="249" spans="2:14" s="191" customFormat="1">
      <c r="B249" s="234"/>
      <c r="H249" s="13"/>
      <c r="I249" s="13"/>
      <c r="J249" s="13"/>
      <c r="K249" s="13"/>
      <c r="L249" s="13"/>
      <c r="M249" s="13"/>
      <c r="N249" s="13"/>
    </row>
    <row r="250" spans="2:14" s="191" customFormat="1">
      <c r="B250" s="234"/>
      <c r="H250" s="13"/>
      <c r="I250" s="13"/>
      <c r="J250" s="13"/>
      <c r="K250" s="13"/>
      <c r="L250" s="13"/>
      <c r="M250" s="13"/>
      <c r="N250" s="13"/>
    </row>
    <row r="251" spans="2:14" s="191" customFormat="1">
      <c r="B251" s="234"/>
      <c r="H251" s="13"/>
      <c r="I251" s="13"/>
      <c r="J251" s="13"/>
      <c r="K251" s="13"/>
      <c r="L251" s="13"/>
      <c r="M251" s="13"/>
      <c r="N251" s="13"/>
    </row>
    <row r="252" spans="2:14" s="191" customFormat="1">
      <c r="B252" s="234"/>
      <c r="H252" s="13"/>
      <c r="I252" s="13"/>
      <c r="J252" s="13"/>
      <c r="K252" s="13"/>
      <c r="L252" s="13"/>
      <c r="M252" s="13"/>
      <c r="N252" s="13"/>
    </row>
    <row r="253" spans="2:14" s="191" customFormat="1">
      <c r="B253" s="234"/>
      <c r="H253" s="13"/>
      <c r="I253" s="13"/>
      <c r="J253" s="13"/>
      <c r="K253" s="13"/>
      <c r="L253" s="13"/>
      <c r="M253" s="13"/>
      <c r="N253" s="13"/>
    </row>
    <row r="254" spans="2:14" s="191" customFormat="1">
      <c r="B254" s="234"/>
      <c r="H254" s="13"/>
      <c r="I254" s="13"/>
      <c r="J254" s="13"/>
      <c r="K254" s="13"/>
      <c r="L254" s="13"/>
      <c r="M254" s="13"/>
      <c r="N254" s="13"/>
    </row>
    <row r="255" spans="2:14" s="191" customFormat="1">
      <c r="B255" s="234"/>
      <c r="H255" s="13"/>
      <c r="I255" s="13"/>
      <c r="J255" s="13"/>
      <c r="K255" s="13"/>
      <c r="L255" s="13"/>
      <c r="M255" s="13"/>
      <c r="N255" s="13"/>
    </row>
    <row r="256" spans="2:14" s="191" customFormat="1">
      <c r="B256" s="234"/>
      <c r="H256" s="13"/>
      <c r="I256" s="13"/>
      <c r="J256" s="13"/>
      <c r="K256" s="13"/>
      <c r="L256" s="13"/>
      <c r="M256" s="13"/>
      <c r="N256" s="13"/>
    </row>
    <row r="257" spans="2:14" s="191" customFormat="1">
      <c r="B257" s="234"/>
      <c r="H257" s="13"/>
      <c r="I257" s="13"/>
      <c r="J257" s="13"/>
      <c r="K257" s="13"/>
      <c r="L257" s="13"/>
      <c r="M257" s="13"/>
      <c r="N257" s="13"/>
    </row>
    <row r="258" spans="2:14" s="191" customFormat="1">
      <c r="B258" s="234"/>
      <c r="H258" s="13"/>
      <c r="I258" s="13"/>
      <c r="J258" s="13"/>
      <c r="K258" s="13"/>
      <c r="L258" s="13"/>
      <c r="M258" s="13"/>
      <c r="N258" s="13"/>
    </row>
    <row r="259" spans="2:14" s="191" customFormat="1">
      <c r="B259" s="234"/>
      <c r="H259" s="13"/>
      <c r="I259" s="13"/>
      <c r="J259" s="13"/>
      <c r="K259" s="13"/>
      <c r="L259" s="13"/>
      <c r="M259" s="13"/>
      <c r="N259" s="13"/>
    </row>
    <row r="260" spans="2:14" s="191" customFormat="1">
      <c r="B260" s="234"/>
      <c r="H260" s="13"/>
      <c r="I260" s="13"/>
      <c r="J260" s="13"/>
      <c r="K260" s="13"/>
      <c r="L260" s="13"/>
      <c r="M260" s="13"/>
      <c r="N260" s="13"/>
    </row>
    <row r="261" spans="2:14" s="191" customFormat="1">
      <c r="B261" s="234"/>
      <c r="H261" s="13"/>
      <c r="I261" s="13"/>
      <c r="J261" s="13"/>
      <c r="K261" s="13"/>
      <c r="L261" s="13"/>
      <c r="M261" s="13"/>
      <c r="N261" s="13"/>
    </row>
    <row r="262" spans="2:14" s="191" customFormat="1">
      <c r="B262" s="234"/>
      <c r="H262" s="13"/>
      <c r="I262" s="13"/>
      <c r="J262" s="13"/>
      <c r="K262" s="13"/>
      <c r="L262" s="13"/>
      <c r="M262" s="13"/>
      <c r="N262" s="13"/>
    </row>
    <row r="263" spans="2:14" s="191" customFormat="1">
      <c r="B263" s="234"/>
      <c r="H263" s="13"/>
      <c r="I263" s="13"/>
      <c r="J263" s="13"/>
      <c r="K263" s="13"/>
      <c r="L263" s="13"/>
      <c r="M263" s="13"/>
      <c r="N263" s="13"/>
    </row>
    <row r="264" spans="2:14" s="191" customFormat="1">
      <c r="B264" s="234"/>
      <c r="H264" s="13"/>
      <c r="I264" s="13"/>
      <c r="J264" s="13"/>
      <c r="K264" s="13"/>
      <c r="L264" s="13"/>
      <c r="M264" s="13"/>
      <c r="N264" s="13"/>
    </row>
    <row r="265" spans="2:14" s="191" customFormat="1">
      <c r="B265" s="234"/>
      <c r="H265" s="13"/>
      <c r="I265" s="13"/>
      <c r="J265" s="13"/>
      <c r="K265" s="13"/>
      <c r="L265" s="13"/>
      <c r="M265" s="13"/>
      <c r="N265" s="13"/>
    </row>
  </sheetData>
  <mergeCells count="12">
    <mergeCell ref="E145:H145"/>
    <mergeCell ref="M1:N2"/>
    <mergeCell ref="K4:K5"/>
    <mergeCell ref="L4:L5"/>
    <mergeCell ref="M4:N4"/>
    <mergeCell ref="D28:H28"/>
    <mergeCell ref="H34:J34"/>
    <mergeCell ref="D46:H46"/>
    <mergeCell ref="F75:H75"/>
    <mergeCell ref="C133:H133"/>
    <mergeCell ref="F140:H140"/>
    <mergeCell ref="F141:H141"/>
  </mergeCells>
  <printOptions horizontalCentered="1"/>
  <pageMargins left="0.59055118110236227" right="0.59055118110236227" top="0.33" bottom="0.37" header="0.19685039370078741" footer="0.19685039370078741"/>
  <pageSetup paperSize="9" scale="49" fitToHeight="0" orientation="portrait" r:id="rId1"/>
  <headerFooter alignWithMargins="0">
    <oddHeader>&amp;R&amp;"-,Grassetto"&amp;12Allegato 1</oddHeader>
    <oddFooter>&amp;C&amp;"Garamond,Corsivo"&amp;P / &amp;N</oddFooter>
  </headerFooter>
  <rowBreaks count="2" manualBreakCount="2">
    <brk id="57" min="1" max="13" man="1"/>
    <brk id="100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Stato Patrimoniale</vt:lpstr>
      <vt:lpstr>'Stato Patrimoniale'!Area_stampa</vt:lpstr>
      <vt:lpstr>'Stato Patrimoniale'!Titoli_stampa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Celeste</dc:creator>
  <cp:lastModifiedBy>r.privitera.person</cp:lastModifiedBy>
  <dcterms:created xsi:type="dcterms:W3CDTF">2020-07-30T08:51:42Z</dcterms:created>
  <dcterms:modified xsi:type="dcterms:W3CDTF">2020-07-31T10:47:03Z</dcterms:modified>
</cp:coreProperties>
</file>