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nas2000\Utenti\Settore Economico Finanziario\Trasparenza 2018\IV 2018\"/>
    </mc:Choice>
  </mc:AlternateContent>
  <bookViews>
    <workbookView xWindow="0" yWindow="0" windowWidth="23040" windowHeight="9216"/>
  </bookViews>
  <sheets>
    <sheet name="IV Trim.2018" sheetId="1" r:id="rId1"/>
  </sheets>
  <definedNames>
    <definedName name="_xlnm._FilterDatabase" localSheetId="0" hidden="1">'IV Trim.2018'!$A$1:$D$778</definedName>
    <definedName name="_xlnm.Print_Area" localSheetId="0">'IV Trim.2018'!$A$1:$D$778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2" i="1" l="1"/>
  <c r="C766" i="1"/>
  <c r="D759" i="1"/>
  <c r="C753" i="1"/>
  <c r="C734" i="1"/>
  <c r="C720" i="1"/>
  <c r="C718" i="1"/>
  <c r="C716" i="1"/>
  <c r="D714" i="1"/>
  <c r="C713" i="1"/>
  <c r="D710" i="1"/>
  <c r="C708" i="1"/>
  <c r="D707" i="1"/>
  <c r="C706" i="1"/>
  <c r="D703" i="1"/>
  <c r="C702" i="1"/>
  <c r="C700" i="1"/>
  <c r="C698" i="1"/>
  <c r="D697" i="1"/>
  <c r="C696" i="1"/>
  <c r="D694" i="1"/>
  <c r="C693" i="1"/>
  <c r="C690" i="1"/>
  <c r="C687" i="1"/>
  <c r="D682" i="1"/>
  <c r="C665" i="1"/>
  <c r="C663" i="1"/>
  <c r="D662" i="1"/>
  <c r="C661" i="1" s="1"/>
  <c r="C659" i="1"/>
  <c r="C657" i="1"/>
  <c r="C646" i="1"/>
  <c r="C643" i="1"/>
  <c r="C640" i="1"/>
  <c r="C629" i="1"/>
  <c r="D625" i="1"/>
  <c r="C623" i="1" s="1"/>
  <c r="C619" i="1"/>
  <c r="C607" i="1"/>
  <c r="C596" i="1"/>
  <c r="C592" i="1"/>
  <c r="C587" i="1"/>
  <c r="C584" i="1"/>
  <c r="C581" i="1"/>
  <c r="C578" i="1"/>
  <c r="C573" i="1"/>
  <c r="C566" i="1"/>
  <c r="D565" i="1"/>
  <c r="C562" i="1" s="1"/>
  <c r="C559" i="1"/>
  <c r="C526" i="1"/>
  <c r="C520" i="1"/>
  <c r="C509" i="1"/>
  <c r="C299" i="1"/>
  <c r="C288" i="1"/>
  <c r="C258" i="1"/>
  <c r="C140" i="1"/>
  <c r="C138" i="1"/>
  <c r="D137" i="1"/>
  <c r="C132" i="1"/>
  <c r="C130" i="1"/>
  <c r="C123" i="1"/>
  <c r="C120" i="1"/>
  <c r="D117" i="1"/>
  <c r="D115" i="1"/>
  <c r="C114" i="1"/>
  <c r="C111" i="1"/>
  <c r="D110" i="1"/>
  <c r="C101" i="1" s="1"/>
  <c r="D51" i="1"/>
  <c r="D50" i="1"/>
  <c r="D45" i="1"/>
  <c r="D778" i="1" s="1"/>
  <c r="C11" i="1"/>
  <c r="C8" i="1"/>
  <c r="C2" i="1"/>
  <c r="C16" i="1" l="1"/>
  <c r="C778" i="1" s="1"/>
</calcChain>
</file>

<file path=xl/sharedStrings.xml><?xml version="1.0" encoding="utf-8"?>
<sst xmlns="http://schemas.openxmlformats.org/spreadsheetml/2006/main" count="777" uniqueCount="630">
  <si>
    <t>Competenze a favore del personale a tempo indeterminato, al netto degli arretrati attribuiti</t>
  </si>
  <si>
    <t>INPDAP C/CPDEL</t>
  </si>
  <si>
    <t>PERSONALE RUOLO AMMINISTRATIVO</t>
  </si>
  <si>
    <t>PERSONALE RUOLO PROFESSIONALE</t>
  </si>
  <si>
    <t>PERSONALE RUOLO TECNICO</t>
  </si>
  <si>
    <t>PERSONALE SANITARIO</t>
  </si>
  <si>
    <t>Arretrati di anni precedenti al personale a tempo indeterminato</t>
  </si>
  <si>
    <t>Competenze a favore del personale a tempo determinato, al netto degli arretrati attribuiti</t>
  </si>
  <si>
    <t>Altre ritenute al personale per conto di terzi</t>
  </si>
  <si>
    <t>A.A.R.O.I.</t>
  </si>
  <si>
    <t>A.C.O.I. ROMA</t>
  </si>
  <si>
    <t>A.N.A.A.O. ASSOMED</t>
  </si>
  <si>
    <t>A.N.M.D.O.</t>
  </si>
  <si>
    <t>A.N.P.O.</t>
  </si>
  <si>
    <t>A.O.G.O.I. MILANO</t>
  </si>
  <si>
    <t>A.S.C.O.T.I.</t>
  </si>
  <si>
    <t>ACCEDO SPA</t>
  </si>
  <si>
    <t>AGOS DUCATO S.P.A.</t>
  </si>
  <si>
    <t>Agro Invest  S.p. A</t>
  </si>
  <si>
    <t>AMCO ASSOCIAZIONE MEDICI CHIRURGHI OSPEDALIERI</t>
  </si>
  <si>
    <t>ATLANTIDE S.P.A.</t>
  </si>
  <si>
    <t>B@NCA 24-7 SPA</t>
  </si>
  <si>
    <t>BANCA DI SASSARI SPA</t>
  </si>
  <si>
    <t>BANCA IFIS SPA</t>
  </si>
  <si>
    <t>BANCA POPOLARE PUGLIESE</t>
  </si>
  <si>
    <t>BANCA PROGETTO SPA</t>
  </si>
  <si>
    <t>BF5 SPA CESSIONE DEL QUINTO</t>
  </si>
  <si>
    <t>BNL  FINANCE  GRUPPO BNP PARIBAS</t>
  </si>
  <si>
    <t>BPER BANCA SPA</t>
  </si>
  <si>
    <t>C.I.M.O.</t>
  </si>
  <si>
    <t>CARIFIN ITALIA SPA</t>
  </si>
  <si>
    <t>CGS CONFEDERAZIONE GENERALE SINDACALE</t>
  </si>
  <si>
    <t>CISL CATANIA</t>
  </si>
  <si>
    <t>CISL MEDICI CATANIA</t>
  </si>
  <si>
    <t>COBAS DEL PUBBLICO IMPIEGO - COMPARTO SANITARIO</t>
  </si>
  <si>
    <t>COMPASS BANCA SPA</t>
  </si>
  <si>
    <t>COMPASS SPA</t>
  </si>
  <si>
    <t>CONCESSIONARIO RISCOSSIONE COATTIVA ENTRATE COMUNE DI CATANIA</t>
  </si>
  <si>
    <t>CRAL CANNIZZARO</t>
  </si>
  <si>
    <t>CREDEM  SPA</t>
  </si>
  <si>
    <t>DANUBIO SRL UNIPERSONALE</t>
  </si>
  <si>
    <t>DEUTSCHE BANK MUTUI SPA -  SERVIZI PRESTITEMPO</t>
  </si>
  <si>
    <t>DIVERSI CONIUGI PER ASSEGNO PERIODICO</t>
  </si>
  <si>
    <t>DIVERSI CREDITORI PER PIGNORAMENTI</t>
  </si>
  <si>
    <t>DYNAMICA RETAIL  S.P.A.</t>
  </si>
  <si>
    <t>ESATTORIA MONTEPASCHI SERIT SPA</t>
  </si>
  <si>
    <t>EUROCQS SPA</t>
  </si>
  <si>
    <t>FEDERAZIONE PROFESSIONI SANITARIE, SOCIALI, TECNICHE E AMMINISTRATIVE</t>
  </si>
  <si>
    <t>FEDIR-FEDERAZ.DIRIGENTI E DIRETTIVI PUBBLICI</t>
  </si>
  <si>
    <t>FIALS - SANITA'</t>
  </si>
  <si>
    <t>FIALS MEDICI</t>
  </si>
  <si>
    <t>FIALS SEGRETERIA GENERALE</t>
  </si>
  <si>
    <t>FIDES SPA CESSIONI QUINTO STIPENDIO</t>
  </si>
  <si>
    <t>FIDITALIA  S.p.A. Milano</t>
  </si>
  <si>
    <t>FIGENPA SPA</t>
  </si>
  <si>
    <t>FIN.SEA</t>
  </si>
  <si>
    <t>FINCONTINUO S.P.A.</t>
  </si>
  <si>
    <t>FINDOMESTIC  BANCA SPA</t>
  </si>
  <si>
    <t>FUNZIONE PUBBLICA CGIL CATANIA</t>
  </si>
  <si>
    <t>FUTURO  S.P.A.</t>
  </si>
  <si>
    <t>I.N.A. ASSICURAZIONI</t>
  </si>
  <si>
    <t>I.N.A. ASSICURAZIONI ACIREALE</t>
  </si>
  <si>
    <t>IBL CQS SRL</t>
  </si>
  <si>
    <t>INA Paterno' di Donatello Intermediazione S. r.L.</t>
  </si>
  <si>
    <t>INA S.P.A. AGENZIA GENERALE DI SIRACUSA</t>
  </si>
  <si>
    <t>INPDAP PRESTITI NON CARTOLARIZZATI</t>
  </si>
  <si>
    <t>INPS</t>
  </si>
  <si>
    <t>ITALCREDI  SPA</t>
  </si>
  <si>
    <t>LINK FINANZIARIA SPA</t>
  </si>
  <si>
    <t>NURSIND - CATANIA</t>
  </si>
  <si>
    <t>NURSING  UP  -  ROMA</t>
  </si>
  <si>
    <t>PITAGORA  SPA</t>
  </si>
  <si>
    <t>PRESTINUOVA SPA</t>
  </si>
  <si>
    <t>PRESTITALIA SPA</t>
  </si>
  <si>
    <t>R A C E S FINANZIARIA SPA</t>
  </si>
  <si>
    <t>RISCOSSIONE SICILIA S.P.A - AGENZIA DI CATANIA</t>
  </si>
  <si>
    <t>S.L.A.I.  COBAS - SINDACATO</t>
  </si>
  <si>
    <t>S.M.I. SINDACATO DEI MEDICI ITALIANI</t>
  </si>
  <si>
    <t>S.N.R.</t>
  </si>
  <si>
    <t>SI.NA.FO.</t>
  </si>
  <si>
    <t>SIGLA  CREDIT  S.R.L.</t>
  </si>
  <si>
    <t>SINDACATO RDB- USB P.I.</t>
  </si>
  <si>
    <t>SNABI SDS BERGAMO</t>
  </si>
  <si>
    <t>SOCIETA' LAVORO FINANCE S.R.L.</t>
  </si>
  <si>
    <t>SOCIETA' MARTE SPV s.r.l.</t>
  </si>
  <si>
    <t>TOWERS CQ SRL</t>
  </si>
  <si>
    <t>U.N.I.F.I.N.</t>
  </si>
  <si>
    <t>UGL MEDICI</t>
  </si>
  <si>
    <t>UIL F.P.L. SETTORI ENTI  LOCALI - SANITA' PROV. CT</t>
  </si>
  <si>
    <t>UIL SANITA' SEGRETERIA NAZIONALE</t>
  </si>
  <si>
    <t>UNICREDIT SPA EX FCN</t>
  </si>
  <si>
    <t>UNIPOL CATANIA</t>
  </si>
  <si>
    <t>VIVIBANCA SPA</t>
  </si>
  <si>
    <t>Ritenute previdenziali e assistenziali al personale a tempo indeterminato</t>
  </si>
  <si>
    <t>FONDO PERSEO</t>
  </si>
  <si>
    <t>INPDAP C/CPDEL  RISCATTI</t>
  </si>
  <si>
    <t>INPDAP C/CPS</t>
  </si>
  <si>
    <t>INPDAP C/CPS  RISCATTI</t>
  </si>
  <si>
    <t>INPDAP C/FONDO CREDITO</t>
  </si>
  <si>
    <t>INPDAP C/INADEL</t>
  </si>
  <si>
    <t>INPDAP C/INADEL  RISCATTI</t>
  </si>
  <si>
    <t>INPGI</t>
  </si>
  <si>
    <t>Ritenute erariali a carico del personale a tempo indeterminato</t>
  </si>
  <si>
    <t>ESATT. MONTEPASCHI SERIT C/ADDIZIONALI</t>
  </si>
  <si>
    <t>Ritenute previdenziali e assistenziali al personale a tempo determinato</t>
  </si>
  <si>
    <t>Ritenute erariali a carico del personale a tempo determinato</t>
  </si>
  <si>
    <t>Contributi obbligatori per il personale a tempo indeterminato</t>
  </si>
  <si>
    <t>INPDAP C/TFR</t>
  </si>
  <si>
    <t>Contributi previdenza complementare per il personale a tempo indeterminato</t>
  </si>
  <si>
    <t>Contributi obbligatori per il personale a tempo determinato</t>
  </si>
  <si>
    <t xml:space="preserve">Indennizzi </t>
  </si>
  <si>
    <t>DIVERSI PER INDENNIZZI</t>
  </si>
  <si>
    <t>Prodotti farmaceutici</t>
  </si>
  <si>
    <t>ABBVIE S.R.L.</t>
  </si>
  <si>
    <t>ABC FARMACEUTICI SPA</t>
  </si>
  <si>
    <t>ACCORD HEALTHCARE ITALIA</t>
  </si>
  <si>
    <t>ACTELION PHARMACEUTICALS ITALIA SRL</t>
  </si>
  <si>
    <t>ALEXION PHARMA ITALY SRL</t>
  </si>
  <si>
    <t>ALFA INTES INDUSTRIA TERAPEUTICA SPLENDORE SRL</t>
  </si>
  <si>
    <t>ALLERGAN S.P.A.</t>
  </si>
  <si>
    <t>ALLIANCE  PHARMA SRL (EX SINCLAIR)</t>
  </si>
  <si>
    <t>AMGEN SRL</t>
  </si>
  <si>
    <t>ANGELINI FRANCESCO ACRAF SPA</t>
  </si>
  <si>
    <t>ASPEN PHARMA IRELAND LIMITED</t>
  </si>
  <si>
    <t>ASTELLAS PHARMA SPA</t>
  </si>
  <si>
    <t>ASTRAZENECA SPA</t>
  </si>
  <si>
    <t>AUROBINDO PHARMA ITALIA S.R.L.</t>
  </si>
  <si>
    <t>AVAS PHARMACEUTICALS SRL</t>
  </si>
  <si>
    <t>B.BRAUN MILANO S.P.A.</t>
  </si>
  <si>
    <t>BANCA FARMAFACTORING SPA ( GIA' FARMAFACTORING SPA</t>
  </si>
  <si>
    <t>BAXTER S.P.A.</t>
  </si>
  <si>
    <t>BAYER SPA</t>
  </si>
  <si>
    <t>BIOGEN  ITALIA SRL (EX BIOGEN  DOMPE' SRL)</t>
  </si>
  <si>
    <t>BIOINDUSTRIA L.I.M. SPA</t>
  </si>
  <si>
    <t>BOEHRINGER INGELHEIM ITALIA SPA</t>
  </si>
  <si>
    <t>BRISTOL-MYERS SQUIBB SRL</t>
  </si>
  <si>
    <t>BRUNO FARMACEUTICI  SPA</t>
  </si>
  <si>
    <t>CELGENE S.R.L.</t>
  </si>
  <si>
    <t>CHIESI FARMACEUTICI SPA</t>
  </si>
  <si>
    <t>CODIFI SRL  CONSORZIO STABILE PER LA DISTRIBUZIONE</t>
  </si>
  <si>
    <t>CODISAN SPA</t>
  </si>
  <si>
    <t>CORREVIO ITALIA SRL</t>
  </si>
  <si>
    <t>CSL  BEHRING SPA</t>
  </si>
  <si>
    <t>DAIICHI SANKYO ITALIA SPA</t>
  </si>
  <si>
    <t>DOMPE' FARMACEUTICI SPA</t>
  </si>
  <si>
    <t>DOMPE' PRIMARY srl</t>
  </si>
  <si>
    <t>DR. REDDY'S SRL</t>
  </si>
  <si>
    <t>EG SPA</t>
  </si>
  <si>
    <t>EISAI SRL</t>
  </si>
  <si>
    <t>ELI LILLY ITALIA SPA</t>
  </si>
  <si>
    <t>FARMAC S.R.L.</t>
  </si>
  <si>
    <t>FARMACEUTICI DAMOR SPA</t>
  </si>
  <si>
    <t>FERRING SPA</t>
  </si>
  <si>
    <t>FIDIA SPA</t>
  </si>
  <si>
    <t>FISIOPHARMA SRL</t>
  </si>
  <si>
    <t>FRESENIUS  KABI ITALIA SRL</t>
  </si>
  <si>
    <t>FRESENIUS MEDICAL CARE ITALIA SPA</t>
  </si>
  <si>
    <t>GALENICA SENESE SRL</t>
  </si>
  <si>
    <t>GILEAD SCIENCES SRL</t>
  </si>
  <si>
    <t>GLAXOSMITHKLINE CONSUMER HEALTHCARE SPA</t>
  </si>
  <si>
    <t>GLAXOSMITHKLINE SPA</t>
  </si>
  <si>
    <t>GRUNENTHAL ITALIA SRL (EX PRODOTTI FORMENTI SRL)</t>
  </si>
  <si>
    <t>HIKMA ITALIA S.P.A.</t>
  </si>
  <si>
    <t>INCA-PHARM SRL</t>
  </si>
  <si>
    <t>INCORPORA: WASSERMANN SPA-BIOFUTURA PHARMA SPA - SIGMA-TAU</t>
  </si>
  <si>
    <t>INDUSTRIA FARMACEUTICA NOVA ARGENTIA SPA</t>
  </si>
  <si>
    <t>INNOVA PHARMA</t>
  </si>
  <si>
    <t>IPSEN SPA</t>
  </si>
  <si>
    <t>ISTITUTO BIOCHIMICO ITALIANO SPA</t>
  </si>
  <si>
    <t>ISTITUTO GENTILI SRL</t>
  </si>
  <si>
    <t>ITALFARMACO  SPA</t>
  </si>
  <si>
    <t>ITC FARMA SRL</t>
  </si>
  <si>
    <t>iva a debito c/Split Payment</t>
  </si>
  <si>
    <t>JANSSEN-CILAG SPA</t>
  </si>
  <si>
    <t>K24 PHARMACEUTICALS S.R.L.</t>
  </si>
  <si>
    <t>KEDRION SPA</t>
  </si>
  <si>
    <t>KYOWA KIRIN SRL A SOCIO UNICO (EX PROSTRAKAN  SRL</t>
  </si>
  <si>
    <t>LABORATORIO FARMACOLOGICO MILANESE SRL</t>
  </si>
  <si>
    <t>LEVANTE PHARMA SRL</t>
  </si>
  <si>
    <t>LUNDBECK ITALIA SPA</t>
  </si>
  <si>
    <t>MEDA PHARMA SPA</t>
  </si>
  <si>
    <t>MEDAC PHARMA  SRL</t>
  </si>
  <si>
    <t>MERCK SERONO SPA</t>
  </si>
  <si>
    <t>MERZ PHARMA ITALIA SRL</t>
  </si>
  <si>
    <t>MOLTENI FARMACEUTICI</t>
  </si>
  <si>
    <t>MONICO SPA</t>
  </si>
  <si>
    <t>MSD ITALIA SRL</t>
  </si>
  <si>
    <t>MUNDIPHARMA PHARMACEUTICALS SRL</t>
  </si>
  <si>
    <t>MYLAN SPA</t>
  </si>
  <si>
    <t>NEOPHARMED GENTILI SRL</t>
  </si>
  <si>
    <t>NORAT DI E.CAPPELLETTI</t>
  </si>
  <si>
    <t>NORDIC PHARMA SRL</t>
  </si>
  <si>
    <t>NORGINE  ITALIA  S.R.L.</t>
  </si>
  <si>
    <t>NOVARTIS FARMA SPA</t>
  </si>
  <si>
    <t>ORION PHARMA SRL</t>
  </si>
  <si>
    <t>ORPHAN EUROPE (ITALY) SRL</t>
  </si>
  <si>
    <t>OTSUKA PHARMACEUTICAL ITALY S.R.L.</t>
  </si>
  <si>
    <t>PFIZER ITALIA SRL</t>
  </si>
  <si>
    <t>PFIZER SRL</t>
  </si>
  <si>
    <t>PHARMA MAR SRL</t>
  </si>
  <si>
    <t>PHARMADAY PHARMACEUTICAL SRL UNIPORSONALE</t>
  </si>
  <si>
    <t>PHARMATEX ITALIA SRL</t>
  </si>
  <si>
    <t>PIAM FARMACEUTICI SPA (EX VECCHI &amp; C.PIAM)</t>
  </si>
  <si>
    <t>PIERRE FABRE PHARMA SRL</t>
  </si>
  <si>
    <t>PIRAMAL CRITICAL CARE ITALIA SPA</t>
  </si>
  <si>
    <t>RANBAXY ITALIA SPA</t>
  </si>
  <si>
    <t>RIVOIRA PHARMA SRL</t>
  </si>
  <si>
    <t>ROCHE SPA</t>
  </si>
  <si>
    <t>S&amp;R FARMACEUTICI SPA</t>
  </si>
  <si>
    <t>S.A.L.F. SPA  LABORATORIO FARMACOLOGICO</t>
  </si>
  <si>
    <t>S.I.F.I. SPA</t>
  </si>
  <si>
    <t>SANDOZ SPA</t>
  </si>
  <si>
    <t>SANOFI SPA (GIA' AVENTIS)</t>
  </si>
  <si>
    <t>SCHARPER SPA</t>
  </si>
  <si>
    <t>SERVIER ITALIA SPA</t>
  </si>
  <si>
    <t>SHIRE ITALIA SPA</t>
  </si>
  <si>
    <t>SMITH &amp; NEPHEW SRL</t>
  </si>
  <si>
    <t>SO.SE.PHARMA SRL</t>
  </si>
  <si>
    <t>SOBI SWEDISH ORPHAN BIOVITRUM S.R.L.</t>
  </si>
  <si>
    <t>SOFAR SPA</t>
  </si>
  <si>
    <t>SOOFT ITALIA SPA</t>
  </si>
  <si>
    <t>TAKEDA ITALIA SPA</t>
  </si>
  <si>
    <t>TEOFARMA SRL</t>
  </si>
  <si>
    <t>TEVA ITALIA SRL</t>
  </si>
  <si>
    <t>THEA FARMA SPA</t>
  </si>
  <si>
    <t>UCB PHARMA SPA</t>
  </si>
  <si>
    <t>UNIPHARMA SA</t>
  </si>
  <si>
    <t>VALEAS SPA</t>
  </si>
  <si>
    <t>VIFOR PHARMA ITALIA SRL</t>
  </si>
  <si>
    <t>VIIV HEALTHCARE SRL</t>
  </si>
  <si>
    <t>Emoderivati</t>
  </si>
  <si>
    <t>AVIS SEZIONE DI TROINA</t>
  </si>
  <si>
    <t>BECKMAN COULTER SRL</t>
  </si>
  <si>
    <t>BIOCARE EUROPE S.R.L</t>
  </si>
  <si>
    <t>BIOTEST ITALIA SRL</t>
  </si>
  <si>
    <t>BIOVIIIX SRL</t>
  </si>
  <si>
    <t>COOK ITALIA SRL</t>
  </si>
  <si>
    <t>DEVICOR MEDICAL ITALY S.R.L.</t>
  </si>
  <si>
    <t>DOPPIO VU DUE S.R.L.</t>
  </si>
  <si>
    <t>GIA'  ST. JUDE MEDICAL ITALIA SPA DAL 1° DICEMBRE 2017 COME DA COMUNICAZ. DEL 02/12/17</t>
  </si>
  <si>
    <t>GRIFOLS ITALIA SPA</t>
  </si>
  <si>
    <t>HALSA SRL</t>
  </si>
  <si>
    <t>INTEGRA LIFESCIENCES ITALY SRL</t>
  </si>
  <si>
    <t>JOHNSON &amp; JOHNSON MEDICAL SPA</t>
  </si>
  <si>
    <t>KALTEK SRL</t>
  </si>
  <si>
    <t>LABOINDUSTRIA SPA</t>
  </si>
  <si>
    <t>MOVI SPA</t>
  </si>
  <si>
    <t>MT ORTHO SRL</t>
  </si>
  <si>
    <t>OCTAPHARMA ITALY S.P.A.</t>
  </si>
  <si>
    <t>ROCHE DIAGNOSTICS  S.P.A.</t>
  </si>
  <si>
    <t>SAGO MEDICA SRL</t>
  </si>
  <si>
    <t>SGM MEDICAL SRL</t>
  </si>
  <si>
    <t>SOL SPA</t>
  </si>
  <si>
    <t>Prodotti dietetici</t>
  </si>
  <si>
    <t>ABBOTT SRL</t>
  </si>
  <si>
    <t>DMF DIETETIC METABOLIC FOOD SRL</t>
  </si>
  <si>
    <t>FOODAR ADVANCED RESEARCH SRL</t>
  </si>
  <si>
    <t>NESTLE' ITALIANA SPA</t>
  </si>
  <si>
    <t>NOOS SRL</t>
  </si>
  <si>
    <t>NUTRICIA ITALIA SPA</t>
  </si>
  <si>
    <t>PHARMANUTRA</t>
  </si>
  <si>
    <t>Dispositivi medici</t>
  </si>
  <si>
    <t>3 P MEDICAL SRL</t>
  </si>
  <si>
    <t>3.M.C. SRL</t>
  </si>
  <si>
    <t>3M ITALIA S.R.L.</t>
  </si>
  <si>
    <t>A.MENARINI DIAGNOSTICS SRL</t>
  </si>
  <si>
    <t>A.PANZICA SRL</t>
  </si>
  <si>
    <t>AGILENT TECHNOLOGIES ITALIA SPA</t>
  </si>
  <si>
    <t>ALCON ITALIA SPA</t>
  </si>
  <si>
    <t>ALEA DI DADONE SILVIO E C. SAS</t>
  </si>
  <si>
    <t>ALERE SRL</t>
  </si>
  <si>
    <t>ALFA BIOMEDICAL SAS DI D'ALIA M &amp; C.</t>
  </si>
  <si>
    <t>ALFA INTES SRL</t>
  </si>
  <si>
    <t>ALIFAX  SRL</t>
  </si>
  <si>
    <t>ALTEA S.R.L. UNIPERSONALE</t>
  </si>
  <si>
    <t>AMO ITALY SRL</t>
  </si>
  <si>
    <t>ANAHITA SRL</t>
  </si>
  <si>
    <t>ARCHIGEN  SRL</t>
  </si>
  <si>
    <t>ARIES SRL</t>
  </si>
  <si>
    <t>ARROW DIAGNOSTICS S.R.L.</t>
  </si>
  <si>
    <t>ARS CHIRURGICA s.r.l.</t>
  </si>
  <si>
    <t>ATOS MEDICAL</t>
  </si>
  <si>
    <t>AXA MEDICAL CARE SRL</t>
  </si>
  <si>
    <t>B.M.SANITAS SRL</t>
  </si>
  <si>
    <t>BEAVER-VISITEC INTERNATIONAL SALES LIMITED</t>
  </si>
  <si>
    <t>BECTON DICKINSON ITALIA SPA</t>
  </si>
  <si>
    <t>BELLCO SRL</t>
  </si>
  <si>
    <t>BENEFIS SRL</t>
  </si>
  <si>
    <t>BETATEX SPA</t>
  </si>
  <si>
    <t>BIO RAD LABORATORIES SRL</t>
  </si>
  <si>
    <t>BIOCOMMERCIALE s.a.s.</t>
  </si>
  <si>
    <t>BIODEVICES SRL</t>
  </si>
  <si>
    <t>BIOLENA SRL</t>
  </si>
  <si>
    <t>BIOMERIEUX ITALIA SPA</t>
  </si>
  <si>
    <t>BIO-OPTICA MILANO SPA</t>
  </si>
  <si>
    <t>BIOSIGMA SRL</t>
  </si>
  <si>
    <t>BIOTRONIK ITALIA SPA</t>
  </si>
  <si>
    <t>BOSTON SCIENTIFIC SPA</t>
  </si>
  <si>
    <t>BRACCO IMAGING ITALIA SRL</t>
  </si>
  <si>
    <t>C. MEDICA SRL</t>
  </si>
  <si>
    <t>C.BUA S.R.L</t>
  </si>
  <si>
    <t>CAIR ITALIA SRL</t>
  </si>
  <si>
    <t>CARDIO - SERVICE  S.A.S.</t>
  </si>
  <si>
    <t>CARDIOSUD SAS DI RIELA &amp;C.</t>
  </si>
  <si>
    <t>CARDIOVASCULAR SRL</t>
  </si>
  <si>
    <t>CARLO BIANCHI SRL</t>
  </si>
  <si>
    <t>CERACARTA S.P.A.</t>
  </si>
  <si>
    <t>CHEMIL SRL</t>
  </si>
  <si>
    <t>CHIRMEDICAL SNC DI CHIARAMIDA SEB.&amp; C</t>
  </si>
  <si>
    <t>CLINIFARM SAS</t>
  </si>
  <si>
    <t>COLOPLAST SPA</t>
  </si>
  <si>
    <t>CONMED ITALIA SRL</t>
  </si>
  <si>
    <t>CONVATEC ITALIA SRL</t>
  </si>
  <si>
    <t>CORIOS SCRL</t>
  </si>
  <si>
    <t>D.I.D. DIAGNOSTIC INTERNATIONAL DISTRIBUTION</t>
  </si>
  <si>
    <t>DASIT SPA</t>
  </si>
  <si>
    <t>DEAS SRL</t>
  </si>
  <si>
    <t>DENTSPLY ITALIA SRL</t>
  </si>
  <si>
    <t>DI EMME IMPORT SRL</t>
  </si>
  <si>
    <t>DIAFARM UNION SRL</t>
  </si>
  <si>
    <t>DIAMEDICA SRL</t>
  </si>
  <si>
    <t>DIASORIN SPA</t>
  </si>
  <si>
    <t>DIESSE DIAGNOSTICA SENESE SPA</t>
  </si>
  <si>
    <t>DIMAR SRL UNIPERSONALE</t>
  </si>
  <si>
    <t>DISPOSABLE  LINE SRL</t>
  </si>
  <si>
    <t>DMS DIGITAL MEDICAL SYSTEMS</t>
  </si>
  <si>
    <t>EB NEURO SPA</t>
  </si>
  <si>
    <t>ECHOS  ITALIA  S.R.L.</t>
  </si>
  <si>
    <t>ECOLAB SRL</t>
  </si>
  <si>
    <t>EDWARDS LIFESCIENCES ITALIA SPA</t>
  </si>
  <si>
    <t>ELLEBI MEDICAL S.R.L.</t>
  </si>
  <si>
    <t>EMOSUD SRL</t>
  </si>
  <si>
    <t>ENDO VASCULAR DEVICES SRL</t>
  </si>
  <si>
    <t>ERREKAPPA EUROTERAPICI SPA</t>
  </si>
  <si>
    <t>ETRALON SRL</t>
  </si>
  <si>
    <t>EUBIOTICA SAS</t>
  </si>
  <si>
    <t>EURO FLOW SRL</t>
  </si>
  <si>
    <t>EURO MEDICAL FARM SRL</t>
  </si>
  <si>
    <t>EUROFARM SPA</t>
  </si>
  <si>
    <t>EUROIMMUN ITALIA SRL</t>
  </si>
  <si>
    <t>EUROPA TRADING SRL - DIP.TO TECHNOVARE</t>
  </si>
  <si>
    <t>EYES FUTURE SRL UNIPERSONALE</t>
  </si>
  <si>
    <t>FARMAC - ZABBAN SPA</t>
  </si>
  <si>
    <t>FATER SPA</t>
  </si>
  <si>
    <t>FILOCARDIO S.R.L.</t>
  </si>
  <si>
    <t>FIRA MEDICALE SAS</t>
  </si>
  <si>
    <t>G &amp; V HOSPITAL SRL</t>
  </si>
  <si>
    <t>GE HEALTHCARE SRL</t>
  </si>
  <si>
    <t>GESCAR SRL</t>
  </si>
  <si>
    <t>GI.PI.MEDICAL SRL</t>
  </si>
  <si>
    <t>GIFRA S.A.S. DI TARANTINO LAURA</t>
  </si>
  <si>
    <t>GIMAS S.R.L.</t>
  </si>
  <si>
    <t>GINEVRI SRL</t>
  </si>
  <si>
    <t>GIOCHEMICA S.R.L. UNIPERSONALE</t>
  </si>
  <si>
    <t>GIOVANNI SCIBILIA E FIGLIO SPA</t>
  </si>
  <si>
    <t>GMT S.R.L.</t>
  </si>
  <si>
    <t>GUERBET SPA</t>
  </si>
  <si>
    <t>HEXACATH  ITALIA</t>
  </si>
  <si>
    <t>HOLLISTER SPA</t>
  </si>
  <si>
    <t>HOLOGIC  ITALIA S.R.L.</t>
  </si>
  <si>
    <t>HOSPITAL PROGRAM SRL</t>
  </si>
  <si>
    <t>IBA MOLECULAR ITALY S.R.L.</t>
  </si>
  <si>
    <t>ICU MEDICAL EUROPE SRL</t>
  </si>
  <si>
    <t>ID &amp; CO SRL</t>
  </si>
  <si>
    <t>INNOVAMEDICA SRL</t>
  </si>
  <si>
    <t>INSTRUMENTATION LABORATORY SPA</t>
  </si>
  <si>
    <t>I-TEMA SRL.</t>
  </si>
  <si>
    <t>JVR MEDICAL S.R.L.S.</t>
  </si>
  <si>
    <t>KINESIS SRL</t>
  </si>
  <si>
    <t>KLINICOM SRL</t>
  </si>
  <si>
    <t>L B  MEDICALI SRL</t>
  </si>
  <si>
    <t>LEICA MICROSYSTEMS SRL</t>
  </si>
  <si>
    <t>LIFETECH CARE SRL</t>
  </si>
  <si>
    <t>LOGIC S.R.L.</t>
  </si>
  <si>
    <t>LOHMANN RAUSCHER SRL</t>
  </si>
  <si>
    <t>LUIGI SALVADORI SPA</t>
  </si>
  <si>
    <t>MALLINCKRODT RADIOPHARMACEUTICALS ITALIA SPA</t>
  </si>
  <si>
    <t>MANFRE' MEDICAL</t>
  </si>
  <si>
    <t>MAQUET ITALIA SPA</t>
  </si>
  <si>
    <t>MED.ITALIA BIOMEDICA SRL</t>
  </si>
  <si>
    <t>MEDEA MEDICALE S.R.L.</t>
  </si>
  <si>
    <t>MEDELA ITALIA SRL</t>
  </si>
  <si>
    <t>MEDICA  VALEGGIA  SPA</t>
  </si>
  <si>
    <t>MEDICA &amp; CO. SRL</t>
  </si>
  <si>
    <t>MEDICAL FARMA SRL</t>
  </si>
  <si>
    <t>MEDICAL SERVICE S.R.L.</t>
  </si>
  <si>
    <t>MEDICALIA SRL</t>
  </si>
  <si>
    <t>MEDICALINE S.R.L. UNIPERSONALE</t>
  </si>
  <si>
    <t>MEDICALTI SPA</t>
  </si>
  <si>
    <t>MEDICO SPA</t>
  </si>
  <si>
    <t>MEDIGEST SRL</t>
  </si>
  <si>
    <t>MEDIMED SRL</t>
  </si>
  <si>
    <t>MEDISIZE ITALIA SRL</t>
  </si>
  <si>
    <t>MEDITALIA S.A.S.</t>
  </si>
  <si>
    <t>MEDLINE INTERNATIONAL ITALY SRL UNIPERSONALE</t>
  </si>
  <si>
    <t>MEDTEC  S.R.L.</t>
  </si>
  <si>
    <t>MEDTRONIC ITALIA SPA</t>
  </si>
  <si>
    <t>MIKAI SPA</t>
  </si>
  <si>
    <t>MOLNLYCKE HEALTH CARE SRL</t>
  </si>
  <si>
    <t>NACATUR INTERNATIONAL SRL</t>
  </si>
  <si>
    <t>NEW SOLUTION S.R.L.</t>
  </si>
  <si>
    <t>NUVASIVE ITALIA SRL</t>
  </si>
  <si>
    <t>OLISTICA MEDICALE SRL</t>
  </si>
  <si>
    <t>OLYMPUS ITALIA  SRL</t>
  </si>
  <si>
    <t>ONTARIO SRL</t>
  </si>
  <si>
    <t>OPTIKON 2000 S.P.A.</t>
  </si>
  <si>
    <t>ORIGIO ITALIA SRL</t>
  </si>
  <si>
    <t>ORTHO CLINICAL DIAGNOSTICS ITALY SRL</t>
  </si>
  <si>
    <t>ORTHOFIX SRL</t>
  </si>
  <si>
    <t>POLYSISTEM SRL</t>
  </si>
  <si>
    <t>PRESIFARM SRL</t>
  </si>
  <si>
    <t>QIAGEN S.R.L.</t>
  </si>
  <si>
    <t>RAYS SRL</t>
  </si>
  <si>
    <t>RIVEM S.R.L.</t>
  </si>
  <si>
    <t>SAKURA FINETEK ITALY SRL</t>
  </si>
  <si>
    <t>SANTEX SPA</t>
  </si>
  <si>
    <t>SAPIMED SPA</t>
  </si>
  <si>
    <t>SATO S.R.L.</t>
  </si>
  <si>
    <t>SAVIMED  SRL</t>
  </si>
  <si>
    <t>SEBIA ITALIA SRL</t>
  </si>
  <si>
    <t>SEDA SPA</t>
  </si>
  <si>
    <t>SEROM MEDICAL TECHNOLOGY SRL</t>
  </si>
  <si>
    <t>SIAD HEALTHCARE SPA</t>
  </si>
  <si>
    <t>SIEMENS HEALTCARE  SRL</t>
  </si>
  <si>
    <t>SIFI S.P.A</t>
  </si>
  <si>
    <t>SINI-MEDIK NIEDERREITER GMBH</t>
  </si>
  <si>
    <t>SIRIMED SRL</t>
  </si>
  <si>
    <t>SMITHS MEDICAL ITALIA SRL</t>
  </si>
  <si>
    <t>SO.GI. MEDICAL SRL</t>
  </si>
  <si>
    <t>SORIN GROUP ITALIA SRL</t>
  </si>
  <si>
    <t>STRYKER ITALIA SPA</t>
  </si>
  <si>
    <t>SURGIKA SRL</t>
  </si>
  <si>
    <t>SVAS BIOSANA SRL</t>
  </si>
  <si>
    <t>TEGEA SRL</t>
  </si>
  <si>
    <t>TELEFLEX MEDICAL SRL</t>
  </si>
  <si>
    <t>THERMO FISHER DIAGNOSTICS SPA (GIA' UNIPATH)</t>
  </si>
  <si>
    <t>UBER ROS  SPA</t>
  </si>
  <si>
    <t>ULTRAMED SRL</t>
  </si>
  <si>
    <t>VARIMED</t>
  </si>
  <si>
    <t>VEXIM ITALIA SRL</t>
  </si>
  <si>
    <t>VYAIRE  MEDICAL S.R.L.</t>
  </si>
  <si>
    <t>VYGON ITALIA SRL - GRUPPO  VYGON</t>
  </si>
  <si>
    <t>ZIMMER BIOMET ITALIA SRL</t>
  </si>
  <si>
    <t>supporti informatici e cancelleria</t>
  </si>
  <si>
    <t>ARCADIA TRADING COMPANY  SAS</t>
  </si>
  <si>
    <t>CARTOIDEE DI CULTRARO VASTA GIUSEPPE S.</t>
  </si>
  <si>
    <t>CARTOLERIA BARTOLOZZI ENRICO ANTONIO</t>
  </si>
  <si>
    <t>DIAPATH  SPA</t>
  </si>
  <si>
    <t>INFOLIO SOC.CONS.ARL</t>
  </si>
  <si>
    <t>TECNICI DEL SOCCORSO DI MARCO ANTONIO PALMIGIANO</t>
  </si>
  <si>
    <t>TIOZZO GIUSEPPE SAS</t>
  </si>
  <si>
    <t>Altri beni non sanitari</t>
  </si>
  <si>
    <t>acquisti di prestazioni trasporto in emergenza e urgenza da privati</t>
  </si>
  <si>
    <t>ANTOCI  MARTA</t>
  </si>
  <si>
    <t>ARENA  MARCO</t>
  </si>
  <si>
    <t>BONANNO RENATA</t>
  </si>
  <si>
    <t>CAPPUCCIO  PATRIZIA</t>
  </si>
  <si>
    <t>CARIOTTI  DESIRE ANNAMARIA</t>
  </si>
  <si>
    <t>CIOFOLO  KETTY</t>
  </si>
  <si>
    <t>CONTI  GIOVANNI PAOLO</t>
  </si>
  <si>
    <t>CONTINO  LUANA</t>
  </si>
  <si>
    <t>D'AGOSTINO  NADIA</t>
  </si>
  <si>
    <t>DI DIO DANIELE</t>
  </si>
  <si>
    <t>DI PRIMO  ERICA</t>
  </si>
  <si>
    <t>DONZUSO  MARZIA</t>
  </si>
  <si>
    <t>GALVAGNO  SEBASTIANO</t>
  </si>
  <si>
    <t>GARAFFO SARA</t>
  </si>
  <si>
    <t>GIUNTA MARA</t>
  </si>
  <si>
    <t>GUCCIARDO  CLAUDIO</t>
  </si>
  <si>
    <t>LAUDANI  MATTEO</t>
  </si>
  <si>
    <t>MARANO  ORIANA</t>
  </si>
  <si>
    <t>MURATORE MARIA</t>
  </si>
  <si>
    <t>NIPITELLA FRANCESCO</t>
  </si>
  <si>
    <t>NISI  AMBRA</t>
  </si>
  <si>
    <t>NISI VERONICA</t>
  </si>
  <si>
    <t>PERRONE  GESSICA</t>
  </si>
  <si>
    <t>PIDALA' CRISTIAN</t>
  </si>
  <si>
    <t>RAGAZZI CLAUDIA</t>
  </si>
  <si>
    <t>RIZZOTTO  MARIA</t>
  </si>
  <si>
    <t>RUSSO  MARCO</t>
  </si>
  <si>
    <t>SANFILIPPO EMANUELE</t>
  </si>
  <si>
    <t>SCALETTA ADRIANO FRANCESCO</t>
  </si>
  <si>
    <t>SCARAMUCCI  GIOVANNA  ANGELA</t>
  </si>
  <si>
    <t>SPINELLA GIORGIO</t>
  </si>
  <si>
    <t>ZUCCARO  CARLOTTA  RITA</t>
  </si>
  <si>
    <t>Consulenze, collaborazioni, interinale e altre prestazioni di lavoro sanitarie e sociosanitarie da privati</t>
  </si>
  <si>
    <t>DIVERSI CO.CO.CO.</t>
  </si>
  <si>
    <t>FERLITO  LUIGI EDOARDO</t>
  </si>
  <si>
    <t>Altri acquisti di servizi e prestazioni sanitarie  da strutture sanitarie pubbliche della Regione/Provincia autonoma di appartenenza</t>
  </si>
  <si>
    <t>AZ.OSP.OSPEDALI RIUNITI VILLA SOFIA-CERVELLO</t>
  </si>
  <si>
    <t>AZIENDA OSPEDALIERA UNIVERSITARIA CAREGGI</t>
  </si>
  <si>
    <t>Altri acquisti di servizi e prestazioni sanitarie  da altri soggetti</t>
  </si>
  <si>
    <t>CONCA  MARINA DELFINA</t>
  </si>
  <si>
    <t>E.P.S. SPA</t>
  </si>
  <si>
    <t>FORA SPA</t>
  </si>
  <si>
    <t>L.C.LABORATORI CAMPISI S.R.L.</t>
  </si>
  <si>
    <t>LCS LABORATORIO CHIMICO SICILIANO SRL</t>
  </si>
  <si>
    <t>SOCIETA'  S.E.U.S. SCPA</t>
  </si>
  <si>
    <t>Servizi ausiliari e spese di pulizia</t>
  </si>
  <si>
    <t>IGEA SRL</t>
  </si>
  <si>
    <t>ISTITUTO DI VIGILANZA PRIVATA A.N.C.R. SRL</t>
  </si>
  <si>
    <t>VERITAS SUD SRL</t>
  </si>
  <si>
    <t xml:space="preserve">Buoni pasto  e mensa per il personale dipendente </t>
  </si>
  <si>
    <t>GEMEAZ ELIOR SPA</t>
  </si>
  <si>
    <t>Mensa per degenti</t>
  </si>
  <si>
    <t xml:space="preserve">Utenze e canoni per telefonia e reti di trasmissione </t>
  </si>
  <si>
    <t>TELECOM ITALIA</t>
  </si>
  <si>
    <t xml:space="preserve">Utenze e canoni per energia elettrica </t>
  </si>
  <si>
    <t>ENEL ENERGIA SPA</t>
  </si>
  <si>
    <t>HERA COMM S.R.L.</t>
  </si>
  <si>
    <t>REKEEP S.P.A.</t>
  </si>
  <si>
    <t xml:space="preserve">Utenze e canoni per altri servizi </t>
  </si>
  <si>
    <t>SIDRA SPA</t>
  </si>
  <si>
    <t xml:space="preserve">Assistenza informatica e manutenzione software  </t>
  </si>
  <si>
    <t>DATA PROCESSING SPA</t>
  </si>
  <si>
    <t>DEDALUS SPA</t>
  </si>
  <si>
    <t>EXPRIVIA S.P.A.</t>
  </si>
  <si>
    <t>POLINFORMATICA SRL</t>
  </si>
  <si>
    <t>TECHNOSOFT</t>
  </si>
  <si>
    <t>TESI SPA</t>
  </si>
  <si>
    <t>ZUCCHETTI S.P.A.</t>
  </si>
  <si>
    <t>ZUTEC  S.R.L.</t>
  </si>
  <si>
    <t>Manutenzione ordinaria e riparazioni di immobili   e loro pertinenze</t>
  </si>
  <si>
    <t>BUILD &amp; METAL GROUP SRL</t>
  </si>
  <si>
    <t>CASSA EDILE DELLA PROVINCIA DI CATANIA  AMICA</t>
  </si>
  <si>
    <t>ECOSFERA SERVIZI S.R.L.</t>
  </si>
  <si>
    <t>FOCUS DI A. BARBERA</t>
  </si>
  <si>
    <t>IMPRESA COSTRUZIONI GAMBERA CARMELO PIETRO PAOLO</t>
  </si>
  <si>
    <t>INAIL CATANIA 1</t>
  </si>
  <si>
    <t>PANTO ASFALTI S.R.L.</t>
  </si>
  <si>
    <t>SAMBA GREEN ENGINEERING DI CARMELO ZAPPALA'</t>
  </si>
  <si>
    <t>TAS SRL</t>
  </si>
  <si>
    <t>Manutenzione ordinaria e riparazioni di attrezzature tecnico-scientifico sanitarie</t>
  </si>
  <si>
    <t>H.C.HOSPITAL CONSULTING SPA</t>
  </si>
  <si>
    <t>PHILIPS SPA</t>
  </si>
  <si>
    <t xml:space="preserve">Altre spese di manutenzione ordinaria e riparazioni </t>
  </si>
  <si>
    <t>AGILE SRL</t>
  </si>
  <si>
    <t>DIGITEL COMMUNICATIONS S.R.L.</t>
  </si>
  <si>
    <t>M.G.IMPIANTI SRL</t>
  </si>
  <si>
    <t>Spese legali</t>
  </si>
  <si>
    <t>ALI'  MICHELE</t>
  </si>
  <si>
    <t>DIVERSI PER RIMBORSO SPESE LEGALI</t>
  </si>
  <si>
    <t>FALLIMENTO PPTPOLIGRAFICA PIANO TAVOLA SRL IN LIQ.</t>
  </si>
  <si>
    <t>FLA -FLORESTA LONGO E ASSOCIATI</t>
  </si>
  <si>
    <t>GRANATA  PIETRO NICOLA</t>
  </si>
  <si>
    <t>LINO FRANCESCO MARIA</t>
  </si>
  <si>
    <t>SEMINARA  NICOLA</t>
  </si>
  <si>
    <t>VITTORIO  SALVATORE</t>
  </si>
  <si>
    <t>Smaltimento rifiuti</t>
  </si>
  <si>
    <t>MEDIECO SERVIZI S.R.L.</t>
  </si>
  <si>
    <t>Manutenzione e riparazione ai mobili e arredi</t>
  </si>
  <si>
    <t>LIFT SERVICE DI ALBERIO FRANCESCO</t>
  </si>
  <si>
    <t>Altre spese per servizi non sanitari</t>
  </si>
  <si>
    <t>CENTAMORE  ANTONIO MARIA VALERIO</t>
  </si>
  <si>
    <t>CREOVERDE S.R.L.</t>
  </si>
  <si>
    <t>INFOMONITORA S.R.L.S.</t>
  </si>
  <si>
    <t>PFE S.P.A.</t>
  </si>
  <si>
    <t>POSTE ITALIANE</t>
  </si>
  <si>
    <t>PRICEWATERHOUSECOOPERS ADVISORY SPA</t>
  </si>
  <si>
    <t>RADIO CALL SERVICE SRL</t>
  </si>
  <si>
    <t>Contributi e trasferimenti  ad aziende ospedaliere</t>
  </si>
  <si>
    <t>ARNAS CIVICO-DI CRISTINA-BENFRATELLI</t>
  </si>
  <si>
    <t>Contributi e trasferimenti  a policlinici univeristari</t>
  </si>
  <si>
    <t>AZ.OSP. UNIV. "POLIC.NICO - VIT. EM.  DI CATANIA</t>
  </si>
  <si>
    <t>Contributi e trasferimenti  a Università</t>
  </si>
  <si>
    <t>UNIVERSITA' DI CATANIA</t>
  </si>
  <si>
    <t>Altri concorsi, recuperi e rimborsi a soggetti privat</t>
  </si>
  <si>
    <t>RIMBORSI A DIVERSI PRIVATI PER PRESTAZIONI SANITARIE NON ESEGUITE</t>
  </si>
  <si>
    <t xml:space="preserve">Noleggi </t>
  </si>
  <si>
    <t>B. BRAUN AVITUM ITALIY SPA</t>
  </si>
  <si>
    <t>CONVERGE SPA</t>
  </si>
  <si>
    <t>COPIS SNC</t>
  </si>
  <si>
    <t>ETNAMED SRL</t>
  </si>
  <si>
    <t>IGEA S.P.A.</t>
  </si>
  <si>
    <t>KYOCERA DOCUMENT SOLUTIONS ITALIA S.P.A.</t>
  </si>
  <si>
    <t>MONACO SRL</t>
  </si>
  <si>
    <t>OLIVETTI SPA</t>
  </si>
  <si>
    <t>Altre forme di godimento di beni di terzi</t>
  </si>
  <si>
    <t>Interessi passivi v/fornitori</t>
  </si>
  <si>
    <t>EUROSPITAL SPA</t>
  </si>
  <si>
    <t>OMNIALEX SRL</t>
  </si>
  <si>
    <t>Altri oneri finanziari</t>
  </si>
  <si>
    <t>BANCA MONTE DEI PASCHI DI SIENA  TESORIERE AOC</t>
  </si>
  <si>
    <t>IRAP</t>
  </si>
  <si>
    <t>TES. PROV.LE DELLO STATO C/IRAP C.SPEC.22988</t>
  </si>
  <si>
    <t xml:space="preserve"> IRES</t>
  </si>
  <si>
    <t>ERARIO C/IRES</t>
  </si>
  <si>
    <t>IVA</t>
  </si>
  <si>
    <t>UFFICIO IVA</t>
  </si>
  <si>
    <t xml:space="preserve">Altri tributi </t>
  </si>
  <si>
    <t>AUTORITA' PER LA VIGILANZA  CONTR.PUBBLICI AVCP</t>
  </si>
  <si>
    <t>COMUNE DI ACI CASTELLO - SERVIZIO ICI</t>
  </si>
  <si>
    <t>COMUNE DI CATANIA - SERVIZIO ICI</t>
  </si>
  <si>
    <t>Acquisti di beni e servizi con i fondi economali</t>
  </si>
  <si>
    <t>ACQUISTI TRAMITE CASSA ECONOMALE</t>
  </si>
  <si>
    <t>Indennità e rimborso spese  ed Oneri sociali per gli organi direttivi e Collegio sindacale</t>
  </si>
  <si>
    <t>FALSONE  GIOVANNI</t>
  </si>
  <si>
    <t>ORGANI ISTITUZIONALI</t>
  </si>
  <si>
    <t>MINISTERO DELL'ECONOMIA -FINANZE</t>
  </si>
  <si>
    <t>REGIONE SICILIANA-ASS.ECONOMIA-SERVIZIO BILANCIO E PROGRAMMAZ.</t>
  </si>
  <si>
    <t>Commissioni e Comitati</t>
  </si>
  <si>
    <t>DIVERSI PER COMPENSI O.I.V.</t>
  </si>
  <si>
    <t>DIVERSI PER COMPENSI COMMISSIONI CONCORSO</t>
  </si>
  <si>
    <t xml:space="preserve">Ritenute erariali su indennità a organi istituzionali e altri compensi </t>
  </si>
  <si>
    <t>Risarcimenti danni autoassicurati</t>
  </si>
  <si>
    <t>DIVERSI PER RISARCIMENTI IN AUTOASSICURAZIONE</t>
  </si>
  <si>
    <t xml:space="preserve">Altre spese correnti derivanti da sopravvenienze </t>
  </si>
  <si>
    <t xml:space="preserve">Fabbricati </t>
  </si>
  <si>
    <t>BONOMOLO  FEDERICA  MARIA</t>
  </si>
  <si>
    <t>CAPPADONNA E C. S.R.L.</t>
  </si>
  <si>
    <t>CARTACOLOR HOME SRL</t>
  </si>
  <si>
    <t>CO.GE.FER.s.a.s. di D'ANIELLO ANDREA&amp; C.</t>
  </si>
  <si>
    <t>CO.GEN.AP. SRL</t>
  </si>
  <si>
    <t>CONSORTILE CANNIZZARO ARL</t>
  </si>
  <si>
    <t>DI MARIA COSTRUZIONI SRL</t>
  </si>
  <si>
    <t>F.A.E. E ISOR COSTRUZIONI S.R.L.</t>
  </si>
  <si>
    <t>F.LLI SPITALERI DI SPITALERI F. &amp; C. SNC</t>
  </si>
  <si>
    <t>GALLUCCIO  MARCO</t>
  </si>
  <si>
    <t>IMPRESA EDILE GURRIERI VITO</t>
  </si>
  <si>
    <t>MIREDIL SRL</t>
  </si>
  <si>
    <t>RCC INGEGNERIA</t>
  </si>
  <si>
    <t>TAGEO  EUGENIO</t>
  </si>
  <si>
    <t>TECHNOSIDE SRL</t>
  </si>
  <si>
    <t>Impianti e macchinari</t>
  </si>
  <si>
    <t>ELEKTA SPA</t>
  </si>
  <si>
    <t>EUROSERVIZI S.R.L.</t>
  </si>
  <si>
    <t>NIKON INSTRUMENTS SPA</t>
  </si>
  <si>
    <t>Mobili e arredi</t>
  </si>
  <si>
    <t>Altri beni materiali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</si>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</sst>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 applyAlignment="1">
      <alignment horizontal="left"/>
    </xf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0" fillId="2" borderId="0" xfId="0" applyFill="1" applyAlignment="1">
      <alignment horizontal="left"/>
    </xf>
    <xf numFmtId="4" fontId="0" fillId="0" borderId="0" xfId="0" applyNumberFormat="1" applyAlignment="1"/>
    <xf numFmtId="0" fontId="0" fillId="0" borderId="0" xfId="0" applyAlignment="1"/>
    <xf numFmtId="0" fontId="0" fillId="2" borderId="0" xfId="0" applyFill="1" applyAlignment="1">
      <alignment horizontal="center"/>
    </xf>
    <xf numFmtId="0" fontId="1" fillId="0" borderId="0" xfId="0" applyFont="1" applyFill="1"/>
    <xf numFmtId="4" fontId="1" fillId="0" borderId="0" xfId="0" applyNumberFormat="1" applyFont="1" applyFill="1"/>
    <xf numFmtId="0" fontId="0" fillId="0" borderId="0" xfId="0" applyFill="1"/>
    <xf numFmtId="4" fontId="0" fillId="0" borderId="0" xfId="0" applyNumberFormat="1" applyFill="1"/>
    <xf numFmtId="0" fontId="0" fillId="2" borderId="0" xfId="0" applyFill="1"/>
    <xf numFmtId="4" fontId="0" fillId="2" borderId="0" xfId="0" applyNumberForma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78"/>
  <sheetViews>
    <sheetView tabSelected="1" topLeftCell="A682" workbookViewId="0">
      <selection sqref="A1:D778"/>
    </sheetView>
  </sheetViews>
  <sheetFormatPr defaultRowHeight="14.4" x14ac:dyDescent="0.3"/>
  <cols>
    <col min="2" max="2" width="95.109375" customWidth="1"/>
    <col min="3" max="4" width="13.44140625" style="2" bestFit="1" customWidth="1"/>
    <col min="6" max="6" width="15.33203125" customWidth="1"/>
    <col min="7" max="7" width="11.44140625" bestFit="1" customWidth="1"/>
  </cols>
  <sheetData>
    <row r="2" spans="1:7" x14ac:dyDescent="0.3">
      <c r="A2" s="1" t="s">
        <v>0</v>
      </c>
      <c r="B2" s="1"/>
      <c r="C2" s="2">
        <f>SUM(D3:D7)</f>
        <v>12249370.24</v>
      </c>
      <c r="F2" s="2"/>
      <c r="G2" s="2"/>
    </row>
    <row r="3" spans="1:7" x14ac:dyDescent="0.3">
      <c r="B3" t="s">
        <v>1</v>
      </c>
      <c r="D3" s="2">
        <v>5107.8100000000004</v>
      </c>
      <c r="F3" s="2"/>
    </row>
    <row r="4" spans="1:7" x14ac:dyDescent="0.3">
      <c r="B4" t="s">
        <v>2</v>
      </c>
      <c r="D4" s="2">
        <v>632581.78000000038</v>
      </c>
      <c r="F4" s="2"/>
    </row>
    <row r="5" spans="1:7" x14ac:dyDescent="0.3">
      <c r="B5" t="s">
        <v>3</v>
      </c>
      <c r="D5" s="2">
        <v>20232.230000000003</v>
      </c>
      <c r="F5" s="2"/>
    </row>
    <row r="6" spans="1:7" x14ac:dyDescent="0.3">
      <c r="B6" t="s">
        <v>4</v>
      </c>
      <c r="D6" s="2">
        <v>339428.32999999996</v>
      </c>
      <c r="F6" s="2"/>
    </row>
    <row r="7" spans="1:7" x14ac:dyDescent="0.3">
      <c r="B7" t="s">
        <v>5</v>
      </c>
      <c r="D7" s="2">
        <v>11252020.09</v>
      </c>
      <c r="F7" s="2"/>
    </row>
    <row r="8" spans="1:7" x14ac:dyDescent="0.3">
      <c r="A8" s="1" t="s">
        <v>6</v>
      </c>
      <c r="B8" s="1"/>
      <c r="C8" s="2">
        <f>D9+D10</f>
        <v>100170.90999999999</v>
      </c>
      <c r="F8" s="2"/>
      <c r="G8" s="2"/>
    </row>
    <row r="9" spans="1:7" x14ac:dyDescent="0.3">
      <c r="B9" t="s">
        <v>5</v>
      </c>
      <c r="D9" s="2">
        <v>99723.01</v>
      </c>
      <c r="F9" s="2"/>
    </row>
    <row r="10" spans="1:7" x14ac:dyDescent="0.3">
      <c r="B10" t="s">
        <v>4</v>
      </c>
      <c r="D10" s="2">
        <v>447.9</v>
      </c>
      <c r="F10" s="2"/>
    </row>
    <row r="11" spans="1:7" x14ac:dyDescent="0.3">
      <c r="A11" s="1" t="s">
        <v>7</v>
      </c>
      <c r="B11" s="1"/>
      <c r="C11" s="2">
        <f>SUM(D12:D15)</f>
        <v>251222.85000000009</v>
      </c>
      <c r="F11" s="2"/>
    </row>
    <row r="12" spans="1:7" x14ac:dyDescent="0.3">
      <c r="B12" t="s">
        <v>2</v>
      </c>
      <c r="D12" s="2">
        <v>10356.73</v>
      </c>
      <c r="F12" s="2"/>
    </row>
    <row r="13" spans="1:7" x14ac:dyDescent="0.3">
      <c r="B13" t="s">
        <v>3</v>
      </c>
      <c r="D13" s="2">
        <v>9952.49</v>
      </c>
      <c r="F13" s="2"/>
    </row>
    <row r="14" spans="1:7" x14ac:dyDescent="0.3">
      <c r="B14" t="s">
        <v>4</v>
      </c>
      <c r="D14" s="2">
        <v>536.94000000000005</v>
      </c>
      <c r="F14" s="2"/>
    </row>
    <row r="15" spans="1:7" x14ac:dyDescent="0.3">
      <c r="B15" t="s">
        <v>5</v>
      </c>
      <c r="D15" s="2">
        <v>230376.69000000009</v>
      </c>
      <c r="F15" s="2"/>
    </row>
    <row r="16" spans="1:7" x14ac:dyDescent="0.3">
      <c r="A16" s="1" t="s">
        <v>8</v>
      </c>
      <c r="B16" s="1"/>
      <c r="C16" s="2">
        <f>SUM(D17:D100)</f>
        <v>463574.2699999999</v>
      </c>
      <c r="F16" s="2"/>
    </row>
    <row r="17" spans="2:6" x14ac:dyDescent="0.3">
      <c r="B17" t="s">
        <v>9</v>
      </c>
      <c r="D17" s="2">
        <v>4374</v>
      </c>
      <c r="F17" s="2"/>
    </row>
    <row r="18" spans="2:6" x14ac:dyDescent="0.3">
      <c r="B18" t="s">
        <v>10</v>
      </c>
      <c r="D18" s="2">
        <v>315</v>
      </c>
      <c r="F18" s="2"/>
    </row>
    <row r="19" spans="2:6" x14ac:dyDescent="0.3">
      <c r="B19" t="s">
        <v>11</v>
      </c>
      <c r="D19" s="2">
        <v>3169</v>
      </c>
      <c r="F19" s="2"/>
    </row>
    <row r="20" spans="2:6" x14ac:dyDescent="0.3">
      <c r="B20" t="s">
        <v>12</v>
      </c>
      <c r="D20" s="2">
        <v>120</v>
      </c>
      <c r="F20" s="2"/>
    </row>
    <row r="21" spans="2:6" x14ac:dyDescent="0.3">
      <c r="B21" t="s">
        <v>13</v>
      </c>
      <c r="D21" s="2">
        <v>513</v>
      </c>
      <c r="F21" s="2"/>
    </row>
    <row r="22" spans="2:6" x14ac:dyDescent="0.3">
      <c r="B22" t="s">
        <v>14</v>
      </c>
      <c r="D22" s="2">
        <v>1680</v>
      </c>
      <c r="F22" s="2"/>
    </row>
    <row r="23" spans="2:6" x14ac:dyDescent="0.3">
      <c r="B23" t="s">
        <v>15</v>
      </c>
      <c r="D23" s="2">
        <v>60</v>
      </c>
      <c r="F23" s="2"/>
    </row>
    <row r="24" spans="2:6" x14ac:dyDescent="0.3">
      <c r="B24" t="s">
        <v>16</v>
      </c>
      <c r="D24" s="2">
        <v>2244.7600000000002</v>
      </c>
      <c r="F24" s="2"/>
    </row>
    <row r="25" spans="2:6" x14ac:dyDescent="0.3">
      <c r="B25" t="s">
        <v>17</v>
      </c>
      <c r="D25" s="2">
        <v>1791</v>
      </c>
      <c r="F25" s="2"/>
    </row>
    <row r="26" spans="2:6" x14ac:dyDescent="0.3">
      <c r="B26" t="s">
        <v>18</v>
      </c>
      <c r="D26" s="2">
        <v>530</v>
      </c>
      <c r="F26" s="2"/>
    </row>
    <row r="27" spans="2:6" x14ac:dyDescent="0.3">
      <c r="B27" t="s">
        <v>19</v>
      </c>
      <c r="D27" s="2">
        <v>690</v>
      </c>
      <c r="F27" s="2"/>
    </row>
    <row r="28" spans="2:6" x14ac:dyDescent="0.3">
      <c r="B28" t="s">
        <v>20</v>
      </c>
      <c r="D28" s="2">
        <v>780</v>
      </c>
      <c r="F28" s="2"/>
    </row>
    <row r="29" spans="2:6" x14ac:dyDescent="0.3">
      <c r="B29" t="s">
        <v>21</v>
      </c>
      <c r="D29" s="2">
        <v>936</v>
      </c>
      <c r="F29" s="2"/>
    </row>
    <row r="30" spans="2:6" x14ac:dyDescent="0.3">
      <c r="B30" t="s">
        <v>22</v>
      </c>
      <c r="D30" s="2">
        <v>486</v>
      </c>
      <c r="F30" s="2"/>
    </row>
    <row r="31" spans="2:6" x14ac:dyDescent="0.3">
      <c r="B31" t="s">
        <v>23</v>
      </c>
      <c r="D31" s="2">
        <v>2759.3399999999997</v>
      </c>
      <c r="F31" s="2"/>
    </row>
    <row r="32" spans="2:6" x14ac:dyDescent="0.3">
      <c r="B32" t="s">
        <v>24</v>
      </c>
      <c r="D32" s="2">
        <v>1543.98</v>
      </c>
      <c r="F32" s="2"/>
    </row>
    <row r="33" spans="2:6" x14ac:dyDescent="0.3">
      <c r="B33" t="s">
        <v>25</v>
      </c>
      <c r="D33" s="2">
        <v>2171</v>
      </c>
      <c r="F33" s="2"/>
    </row>
    <row r="34" spans="2:6" x14ac:dyDescent="0.3">
      <c r="B34" t="s">
        <v>26</v>
      </c>
      <c r="D34" s="2">
        <v>1830</v>
      </c>
      <c r="F34" s="2"/>
    </row>
    <row r="35" spans="2:6" x14ac:dyDescent="0.3">
      <c r="B35" t="s">
        <v>27</v>
      </c>
      <c r="D35" s="2">
        <v>5240</v>
      </c>
      <c r="F35" s="2"/>
    </row>
    <row r="36" spans="2:6" x14ac:dyDescent="0.3">
      <c r="B36" t="s">
        <v>28</v>
      </c>
      <c r="D36" s="2">
        <v>1950</v>
      </c>
      <c r="F36" s="2"/>
    </row>
    <row r="37" spans="2:6" x14ac:dyDescent="0.3">
      <c r="B37" t="s">
        <v>29</v>
      </c>
      <c r="D37" s="2">
        <v>3214.87</v>
      </c>
      <c r="F37" s="2"/>
    </row>
    <row r="38" spans="2:6" x14ac:dyDescent="0.3">
      <c r="B38" t="s">
        <v>30</v>
      </c>
      <c r="D38" s="2">
        <v>1212</v>
      </c>
      <c r="F38" s="2"/>
    </row>
    <row r="39" spans="2:6" x14ac:dyDescent="0.3">
      <c r="B39" t="s">
        <v>31</v>
      </c>
      <c r="D39" s="2">
        <v>33</v>
      </c>
      <c r="F39" s="2"/>
    </row>
    <row r="40" spans="2:6" x14ac:dyDescent="0.3">
      <c r="B40" t="s">
        <v>32</v>
      </c>
      <c r="D40" s="2">
        <v>1540.8400000000001</v>
      </c>
      <c r="F40" s="2"/>
    </row>
    <row r="41" spans="2:6" x14ac:dyDescent="0.3">
      <c r="B41" t="s">
        <v>33</v>
      </c>
      <c r="D41" s="2">
        <v>4937.3999999999996</v>
      </c>
      <c r="F41" s="2"/>
    </row>
    <row r="42" spans="2:6" x14ac:dyDescent="0.3">
      <c r="B42" t="s">
        <v>34</v>
      </c>
      <c r="D42" s="2">
        <v>440</v>
      </c>
      <c r="F42" s="2"/>
    </row>
    <row r="43" spans="2:6" x14ac:dyDescent="0.3">
      <c r="B43" t="s">
        <v>35</v>
      </c>
      <c r="D43" s="2">
        <v>1293.04</v>
      </c>
      <c r="F43" s="2"/>
    </row>
    <row r="44" spans="2:6" x14ac:dyDescent="0.3">
      <c r="B44" t="s">
        <v>36</v>
      </c>
      <c r="D44" s="2">
        <v>1425</v>
      </c>
      <c r="F44" s="2"/>
    </row>
    <row r="45" spans="2:6" x14ac:dyDescent="0.3">
      <c r="B45" t="s">
        <v>37</v>
      </c>
      <c r="D45" s="2">
        <f>425.66+1803.78</f>
        <v>2229.44</v>
      </c>
      <c r="F45" s="2"/>
    </row>
    <row r="46" spans="2:6" x14ac:dyDescent="0.3">
      <c r="B46" t="s">
        <v>38</v>
      </c>
      <c r="D46" s="2">
        <v>4575</v>
      </c>
      <c r="F46" s="2"/>
    </row>
    <row r="47" spans="2:6" x14ac:dyDescent="0.3">
      <c r="B47" t="s">
        <v>39</v>
      </c>
      <c r="D47" s="2">
        <v>6237</v>
      </c>
      <c r="F47" s="2"/>
    </row>
    <row r="48" spans="2:6" x14ac:dyDescent="0.3">
      <c r="B48" t="s">
        <v>40</v>
      </c>
      <c r="D48" s="2">
        <v>962.56</v>
      </c>
      <c r="F48" s="2"/>
    </row>
    <row r="49" spans="2:6" x14ac:dyDescent="0.3">
      <c r="B49" t="s">
        <v>41</v>
      </c>
      <c r="D49" s="2">
        <v>900</v>
      </c>
      <c r="F49" s="2"/>
    </row>
    <row r="50" spans="2:6" s="3" customFormat="1" x14ac:dyDescent="0.3">
      <c r="B50" s="3" t="s">
        <v>42</v>
      </c>
      <c r="C50" s="4"/>
      <c r="D50" s="4">
        <f>2772+1816.2+913.66+730.26</f>
        <v>6232.12</v>
      </c>
      <c r="F50" s="4"/>
    </row>
    <row r="51" spans="2:6" s="3" customFormat="1" x14ac:dyDescent="0.3">
      <c r="B51" s="3" t="s">
        <v>43</v>
      </c>
      <c r="C51" s="4"/>
      <c r="D51" s="4">
        <f>1825.34+226.92+908+756+1380+1910.95+1350+317.94+6099.57+774.99+3824.97+1200</f>
        <v>20574.68</v>
      </c>
      <c r="F51" s="4"/>
    </row>
    <row r="52" spans="2:6" x14ac:dyDescent="0.3">
      <c r="B52" t="s">
        <v>44</v>
      </c>
      <c r="D52" s="2">
        <v>1359</v>
      </c>
      <c r="F52" s="2"/>
    </row>
    <row r="53" spans="2:6" x14ac:dyDescent="0.3">
      <c r="B53" t="s">
        <v>45</v>
      </c>
      <c r="D53" s="2">
        <v>46.35</v>
      </c>
      <c r="F53" s="2"/>
    </row>
    <row r="54" spans="2:6" x14ac:dyDescent="0.3">
      <c r="B54" t="s">
        <v>46</v>
      </c>
      <c r="D54" s="2">
        <v>900</v>
      </c>
      <c r="F54" s="2"/>
    </row>
    <row r="55" spans="2:6" x14ac:dyDescent="0.3">
      <c r="B55" t="s">
        <v>47</v>
      </c>
      <c r="D55" s="2">
        <v>77.77</v>
      </c>
      <c r="F55" s="2"/>
    </row>
    <row r="56" spans="2:6" x14ac:dyDescent="0.3">
      <c r="B56" t="s">
        <v>48</v>
      </c>
      <c r="D56" s="2">
        <v>59.97</v>
      </c>
      <c r="F56" s="2"/>
    </row>
    <row r="57" spans="2:6" x14ac:dyDescent="0.3">
      <c r="B57" t="s">
        <v>49</v>
      </c>
      <c r="D57" s="2">
        <v>6422.16</v>
      </c>
      <c r="F57" s="2"/>
    </row>
    <row r="58" spans="2:6" x14ac:dyDescent="0.3">
      <c r="B58" t="s">
        <v>50</v>
      </c>
      <c r="D58" s="2">
        <v>560</v>
      </c>
      <c r="F58" s="2"/>
    </row>
    <row r="59" spans="2:6" x14ac:dyDescent="0.3">
      <c r="B59" t="s">
        <v>51</v>
      </c>
      <c r="D59" s="2">
        <v>1728</v>
      </c>
      <c r="F59" s="2"/>
    </row>
    <row r="60" spans="2:6" x14ac:dyDescent="0.3">
      <c r="B60" t="s">
        <v>52</v>
      </c>
      <c r="D60" s="2">
        <v>22794</v>
      </c>
      <c r="F60" s="2"/>
    </row>
    <row r="61" spans="2:6" x14ac:dyDescent="0.3">
      <c r="B61" t="s">
        <v>53</v>
      </c>
      <c r="D61" s="2">
        <v>12081</v>
      </c>
      <c r="F61" s="2"/>
    </row>
    <row r="62" spans="2:6" x14ac:dyDescent="0.3">
      <c r="B62" t="s">
        <v>54</v>
      </c>
      <c r="D62" s="2">
        <v>864</v>
      </c>
      <c r="F62" s="2"/>
    </row>
    <row r="63" spans="2:6" x14ac:dyDescent="0.3">
      <c r="B63" t="s">
        <v>55</v>
      </c>
      <c r="D63" s="2">
        <v>511</v>
      </c>
      <c r="F63" s="2"/>
    </row>
    <row r="64" spans="2:6" x14ac:dyDescent="0.3">
      <c r="B64" t="s">
        <v>56</v>
      </c>
      <c r="D64" s="2">
        <v>309</v>
      </c>
      <c r="F64" s="2"/>
    </row>
    <row r="65" spans="2:6" x14ac:dyDescent="0.3">
      <c r="B65" t="s">
        <v>57</v>
      </c>
      <c r="D65" s="2">
        <v>7131</v>
      </c>
      <c r="F65" s="2"/>
    </row>
    <row r="66" spans="2:6" x14ac:dyDescent="0.3">
      <c r="B66" t="s">
        <v>58</v>
      </c>
      <c r="D66" s="2">
        <v>1866.8999999999999</v>
      </c>
      <c r="F66" s="2"/>
    </row>
    <row r="67" spans="2:6" x14ac:dyDescent="0.3">
      <c r="B67" t="s">
        <v>59</v>
      </c>
      <c r="D67" s="2">
        <v>23785</v>
      </c>
      <c r="F67" s="2"/>
    </row>
    <row r="68" spans="2:6" x14ac:dyDescent="0.3">
      <c r="B68" t="s">
        <v>60</v>
      </c>
      <c r="D68" s="2">
        <v>3598.4</v>
      </c>
      <c r="F68" s="2"/>
    </row>
    <row r="69" spans="2:6" x14ac:dyDescent="0.3">
      <c r="B69" t="s">
        <v>61</v>
      </c>
      <c r="D69" s="2">
        <v>1104.94</v>
      </c>
      <c r="F69" s="2"/>
    </row>
    <row r="70" spans="2:6" x14ac:dyDescent="0.3">
      <c r="B70" t="s">
        <v>62</v>
      </c>
      <c r="D70" s="2">
        <v>45929</v>
      </c>
      <c r="F70" s="2"/>
    </row>
    <row r="71" spans="2:6" x14ac:dyDescent="0.3">
      <c r="B71" t="s">
        <v>63</v>
      </c>
      <c r="D71" s="2">
        <v>540</v>
      </c>
      <c r="F71" s="2"/>
    </row>
    <row r="72" spans="2:6" x14ac:dyDescent="0.3">
      <c r="B72" t="s">
        <v>64</v>
      </c>
      <c r="D72" s="2">
        <v>260</v>
      </c>
      <c r="F72" s="2"/>
    </row>
    <row r="73" spans="2:6" x14ac:dyDescent="0.3">
      <c r="B73" t="s">
        <v>65</v>
      </c>
      <c r="D73" s="2">
        <v>119338.45999999999</v>
      </c>
      <c r="F73" s="2"/>
    </row>
    <row r="74" spans="2:6" x14ac:dyDescent="0.3">
      <c r="B74" t="s">
        <v>66</v>
      </c>
      <c r="D74" s="2">
        <v>1049.1299999999999</v>
      </c>
      <c r="F74" s="2"/>
    </row>
    <row r="75" spans="2:6" x14ac:dyDescent="0.3">
      <c r="B75" t="s">
        <v>67</v>
      </c>
      <c r="D75" s="2">
        <v>19238</v>
      </c>
      <c r="F75" s="2"/>
    </row>
    <row r="76" spans="2:6" x14ac:dyDescent="0.3">
      <c r="B76" t="s">
        <v>68</v>
      </c>
      <c r="D76" s="2">
        <v>5647.9199999999992</v>
      </c>
      <c r="F76" s="2"/>
    </row>
    <row r="77" spans="2:6" x14ac:dyDescent="0.3">
      <c r="B77" t="s">
        <v>69</v>
      </c>
      <c r="D77" s="2">
        <v>7605</v>
      </c>
      <c r="F77" s="2"/>
    </row>
    <row r="78" spans="2:6" x14ac:dyDescent="0.3">
      <c r="B78" t="s">
        <v>70</v>
      </c>
      <c r="D78" s="2">
        <v>462.74</v>
      </c>
      <c r="F78" s="2"/>
    </row>
    <row r="79" spans="2:6" x14ac:dyDescent="0.3">
      <c r="B79" t="s">
        <v>71</v>
      </c>
      <c r="D79" s="2">
        <v>4521</v>
      </c>
      <c r="F79" s="2"/>
    </row>
    <row r="80" spans="2:6" x14ac:dyDescent="0.3">
      <c r="B80" t="s">
        <v>72</v>
      </c>
      <c r="D80" s="2">
        <v>912</v>
      </c>
      <c r="F80" s="2"/>
    </row>
    <row r="81" spans="2:6" x14ac:dyDescent="0.3">
      <c r="B81" t="s">
        <v>73</v>
      </c>
      <c r="D81" s="2">
        <v>7743</v>
      </c>
      <c r="F81" s="2"/>
    </row>
    <row r="82" spans="2:6" x14ac:dyDescent="0.3">
      <c r="B82" t="s">
        <v>74</v>
      </c>
      <c r="D82" s="2">
        <v>651</v>
      </c>
      <c r="F82" s="2"/>
    </row>
    <row r="83" spans="2:6" x14ac:dyDescent="0.3">
      <c r="B83" t="s">
        <v>75</v>
      </c>
      <c r="D83" s="2">
        <v>5384.86</v>
      </c>
      <c r="F83" s="2"/>
    </row>
    <row r="84" spans="2:6" x14ac:dyDescent="0.3">
      <c r="B84" t="s">
        <v>76</v>
      </c>
      <c r="D84" s="2">
        <v>12</v>
      </c>
      <c r="F84" s="2"/>
    </row>
    <row r="85" spans="2:6" x14ac:dyDescent="0.3">
      <c r="B85" t="s">
        <v>77</v>
      </c>
      <c r="D85" s="2">
        <v>360</v>
      </c>
      <c r="F85" s="2"/>
    </row>
    <row r="86" spans="2:6" x14ac:dyDescent="0.3">
      <c r="B86" t="s">
        <v>78</v>
      </c>
      <c r="D86" s="2">
        <v>201.99</v>
      </c>
      <c r="F86" s="2"/>
    </row>
    <row r="87" spans="2:6" x14ac:dyDescent="0.3">
      <c r="B87" t="s">
        <v>79</v>
      </c>
      <c r="D87" s="2">
        <v>150</v>
      </c>
      <c r="F87" s="2"/>
    </row>
    <row r="88" spans="2:6" x14ac:dyDescent="0.3">
      <c r="B88" t="s">
        <v>80</v>
      </c>
      <c r="D88" s="2">
        <v>8997</v>
      </c>
      <c r="F88" s="2"/>
    </row>
    <row r="89" spans="2:6" x14ac:dyDescent="0.3">
      <c r="B89" t="s">
        <v>81</v>
      </c>
      <c r="D89" s="2">
        <v>88.86</v>
      </c>
      <c r="F89" s="2"/>
    </row>
    <row r="90" spans="2:6" x14ac:dyDescent="0.3">
      <c r="B90" t="s">
        <v>82</v>
      </c>
      <c r="D90" s="2">
        <v>129</v>
      </c>
      <c r="F90" s="2"/>
    </row>
    <row r="91" spans="2:6" x14ac:dyDescent="0.3">
      <c r="B91" t="s">
        <v>83</v>
      </c>
      <c r="D91" s="2">
        <v>828</v>
      </c>
      <c r="F91" s="2"/>
    </row>
    <row r="92" spans="2:6" x14ac:dyDescent="0.3">
      <c r="B92" t="s">
        <v>84</v>
      </c>
      <c r="D92" s="2">
        <v>506.72</v>
      </c>
      <c r="F92" s="2"/>
    </row>
    <row r="93" spans="2:6" x14ac:dyDescent="0.3">
      <c r="B93" t="s">
        <v>85</v>
      </c>
      <c r="D93" s="2">
        <v>6036</v>
      </c>
      <c r="F93" s="2"/>
    </row>
    <row r="94" spans="2:6" x14ac:dyDescent="0.3">
      <c r="B94" t="s">
        <v>86</v>
      </c>
      <c r="D94" s="2">
        <v>22174</v>
      </c>
      <c r="F94" s="2"/>
    </row>
    <row r="95" spans="2:6" x14ac:dyDescent="0.3">
      <c r="B95" t="s">
        <v>87</v>
      </c>
      <c r="D95" s="2">
        <v>66.64</v>
      </c>
      <c r="F95" s="2"/>
    </row>
    <row r="96" spans="2:6" x14ac:dyDescent="0.3">
      <c r="B96" t="s">
        <v>88</v>
      </c>
      <c r="D96" s="2">
        <v>2754.5099999999998</v>
      </c>
      <c r="F96" s="2"/>
    </row>
    <row r="97" spans="1:6" x14ac:dyDescent="0.3">
      <c r="B97" t="s">
        <v>89</v>
      </c>
      <c r="D97" s="2">
        <v>435</v>
      </c>
      <c r="F97" s="2"/>
    </row>
    <row r="98" spans="1:6" x14ac:dyDescent="0.3">
      <c r="B98" t="s">
        <v>90</v>
      </c>
      <c r="D98" s="2">
        <v>18514</v>
      </c>
      <c r="F98" s="2"/>
    </row>
    <row r="99" spans="1:6" x14ac:dyDescent="0.3">
      <c r="B99" t="s">
        <v>91</v>
      </c>
      <c r="D99" s="2">
        <v>67.92</v>
      </c>
      <c r="F99" s="2"/>
    </row>
    <row r="100" spans="1:6" x14ac:dyDescent="0.3">
      <c r="B100" t="s">
        <v>92</v>
      </c>
      <c r="D100" s="2">
        <v>8782</v>
      </c>
      <c r="F100" s="2"/>
    </row>
    <row r="101" spans="1:6" x14ac:dyDescent="0.3">
      <c r="A101" s="1" t="s">
        <v>93</v>
      </c>
      <c r="B101" s="1"/>
      <c r="C101" s="2">
        <f>SUM(D102:D110)</f>
        <v>2122012.84</v>
      </c>
      <c r="F101" s="2"/>
    </row>
    <row r="102" spans="1:6" x14ac:dyDescent="0.3">
      <c r="B102" t="s">
        <v>94</v>
      </c>
      <c r="D102" s="2">
        <v>466.06</v>
      </c>
      <c r="F102" s="2"/>
    </row>
    <row r="103" spans="1:6" x14ac:dyDescent="0.3">
      <c r="B103" t="s">
        <v>1</v>
      </c>
      <c r="D103" s="2">
        <v>891048.67</v>
      </c>
      <c r="F103" s="2"/>
    </row>
    <row r="104" spans="1:6" x14ac:dyDescent="0.3">
      <c r="B104" t="s">
        <v>95</v>
      </c>
      <c r="D104" s="2">
        <v>3482.16</v>
      </c>
      <c r="F104" s="2"/>
    </row>
    <row r="105" spans="1:6" x14ac:dyDescent="0.3">
      <c r="B105" t="s">
        <v>96</v>
      </c>
      <c r="D105" s="2">
        <v>948337.58</v>
      </c>
      <c r="F105" s="2"/>
    </row>
    <row r="106" spans="1:6" x14ac:dyDescent="0.3">
      <c r="B106" t="s">
        <v>97</v>
      </c>
      <c r="D106" s="2">
        <v>22388.29</v>
      </c>
      <c r="F106" s="2"/>
    </row>
    <row r="107" spans="1:6" x14ac:dyDescent="0.3">
      <c r="B107" t="s">
        <v>98</v>
      </c>
      <c r="D107" s="2">
        <v>70588.900000000009</v>
      </c>
      <c r="F107" s="2"/>
    </row>
    <row r="108" spans="1:6" x14ac:dyDescent="0.3">
      <c r="B108" t="s">
        <v>99</v>
      </c>
      <c r="D108" s="2">
        <v>184056.01999999996</v>
      </c>
      <c r="F108" s="2"/>
    </row>
    <row r="109" spans="1:6" x14ac:dyDescent="0.3">
      <c r="B109" t="s">
        <v>100</v>
      </c>
      <c r="D109" s="2">
        <v>919.25999999999988</v>
      </c>
      <c r="F109" s="2"/>
    </row>
    <row r="110" spans="1:6" x14ac:dyDescent="0.3">
      <c r="B110" t="s">
        <v>101</v>
      </c>
      <c r="D110" s="2">
        <f>725.28+0.62</f>
        <v>725.9</v>
      </c>
      <c r="F110" s="2"/>
    </row>
    <row r="111" spans="1:6" x14ac:dyDescent="0.3">
      <c r="A111" s="1" t="s">
        <v>102</v>
      </c>
      <c r="B111" s="1"/>
      <c r="C111" s="2">
        <f>SUM(D112:D113)</f>
        <v>5809129.6599999974</v>
      </c>
      <c r="F111" s="2"/>
    </row>
    <row r="112" spans="1:6" x14ac:dyDescent="0.3">
      <c r="B112" t="s">
        <v>103</v>
      </c>
      <c r="D112" s="2">
        <v>289558.18</v>
      </c>
      <c r="F112" s="2"/>
    </row>
    <row r="113" spans="1:6" x14ac:dyDescent="0.3">
      <c r="B113" t="s">
        <v>45</v>
      </c>
      <c r="D113" s="2">
        <v>5519571.4799999977</v>
      </c>
      <c r="F113" s="2"/>
    </row>
    <row r="114" spans="1:6" x14ac:dyDescent="0.3">
      <c r="A114" s="1" t="s">
        <v>104</v>
      </c>
      <c r="B114" s="1"/>
      <c r="C114" s="2">
        <f>SUM(D115:D119)</f>
        <v>45885.770000000011</v>
      </c>
      <c r="F114" s="2"/>
    </row>
    <row r="115" spans="1:6" x14ac:dyDescent="0.3">
      <c r="B115" t="s">
        <v>1</v>
      </c>
      <c r="D115" s="2">
        <f>9291.37+952.67</f>
        <v>10244.040000000001</v>
      </c>
      <c r="F115" s="2"/>
    </row>
    <row r="116" spans="1:6" x14ac:dyDescent="0.3">
      <c r="B116" t="s">
        <v>96</v>
      </c>
      <c r="D116" s="2">
        <v>29425.000000000004</v>
      </c>
      <c r="F116" s="2"/>
    </row>
    <row r="117" spans="1:6" x14ac:dyDescent="0.3">
      <c r="B117" t="s">
        <v>98</v>
      </c>
      <c r="D117" s="2">
        <f>1500.21+37.95</f>
        <v>1538.16</v>
      </c>
      <c r="F117" s="2"/>
    </row>
    <row r="118" spans="1:6" x14ac:dyDescent="0.3">
      <c r="B118" t="s">
        <v>99</v>
      </c>
      <c r="D118" s="2">
        <v>1470.2400000000002</v>
      </c>
      <c r="F118" s="2"/>
    </row>
    <row r="119" spans="1:6" x14ac:dyDescent="0.3">
      <c r="B119" t="s">
        <v>66</v>
      </c>
      <c r="D119" s="2">
        <v>3208.3300000000004</v>
      </c>
      <c r="F119" s="2"/>
    </row>
    <row r="120" spans="1:6" x14ac:dyDescent="0.3">
      <c r="A120" s="1" t="s">
        <v>105</v>
      </c>
      <c r="B120" s="1"/>
      <c r="C120" s="2">
        <f>SUM(D121:D122)</f>
        <v>126279.52000000002</v>
      </c>
      <c r="F120" s="2"/>
    </row>
    <row r="121" spans="1:6" x14ac:dyDescent="0.3">
      <c r="B121" t="s">
        <v>103</v>
      </c>
      <c r="D121" s="2">
        <v>10624.170000000002</v>
      </c>
      <c r="F121" s="2"/>
    </row>
    <row r="122" spans="1:6" x14ac:dyDescent="0.3">
      <c r="B122" t="s">
        <v>45</v>
      </c>
      <c r="D122" s="2">
        <v>115655.35000000002</v>
      </c>
      <c r="F122" s="2"/>
    </row>
    <row r="123" spans="1:6" x14ac:dyDescent="0.3">
      <c r="A123" s="1" t="s">
        <v>106</v>
      </c>
      <c r="B123" s="1"/>
      <c r="C123" s="2">
        <f>SUM(D124:D129)</f>
        <v>5431343.0899999999</v>
      </c>
      <c r="F123" s="2"/>
    </row>
    <row r="124" spans="1:6" x14ac:dyDescent="0.3">
      <c r="B124" t="s">
        <v>1</v>
      </c>
      <c r="D124" s="2">
        <v>2390279.9000000008</v>
      </c>
      <c r="F124" s="2"/>
    </row>
    <row r="125" spans="1:6" x14ac:dyDescent="0.3">
      <c r="B125" t="s">
        <v>96</v>
      </c>
      <c r="D125" s="2">
        <v>2401671.54</v>
      </c>
      <c r="F125" s="2"/>
    </row>
    <row r="126" spans="1:6" x14ac:dyDescent="0.3">
      <c r="B126" t="s">
        <v>98</v>
      </c>
      <c r="D126" s="2">
        <v>0.02</v>
      </c>
      <c r="F126" s="2"/>
    </row>
    <row r="127" spans="1:6" x14ac:dyDescent="0.3">
      <c r="B127" t="s">
        <v>99</v>
      </c>
      <c r="D127" s="2">
        <v>265252.26999999996</v>
      </c>
      <c r="F127" s="2"/>
    </row>
    <row r="128" spans="1:6" x14ac:dyDescent="0.3">
      <c r="B128" t="s">
        <v>107</v>
      </c>
      <c r="D128" s="2">
        <v>372117.26</v>
      </c>
      <c r="F128" s="2"/>
    </row>
    <row r="129" spans="1:6" x14ac:dyDescent="0.3">
      <c r="B129" t="s">
        <v>101</v>
      </c>
      <c r="D129" s="2">
        <v>2022.1</v>
      </c>
      <c r="F129" s="2"/>
    </row>
    <row r="130" spans="1:6" x14ac:dyDescent="0.3">
      <c r="A130" s="1" t="s">
        <v>108</v>
      </c>
      <c r="B130" s="1"/>
      <c r="C130" s="2">
        <f>D131</f>
        <v>296.20000000000005</v>
      </c>
      <c r="F130" s="2"/>
    </row>
    <row r="131" spans="1:6" x14ac:dyDescent="0.3">
      <c r="B131" t="s">
        <v>94</v>
      </c>
      <c r="D131" s="2">
        <v>296.20000000000005</v>
      </c>
      <c r="F131" s="2"/>
    </row>
    <row r="132" spans="1:6" x14ac:dyDescent="0.3">
      <c r="A132" s="1" t="s">
        <v>109</v>
      </c>
      <c r="B132" s="1"/>
      <c r="C132" s="2">
        <f>SUM(D133:D137)</f>
        <v>131432.43</v>
      </c>
      <c r="F132" s="2"/>
    </row>
    <row r="133" spans="1:6" x14ac:dyDescent="0.3">
      <c r="B133" t="s">
        <v>1</v>
      </c>
      <c r="D133" s="2">
        <v>27250.71</v>
      </c>
      <c r="F133" s="2"/>
    </row>
    <row r="134" spans="1:6" x14ac:dyDescent="0.3">
      <c r="B134" t="s">
        <v>96</v>
      </c>
      <c r="D134" s="2">
        <v>77343.78</v>
      </c>
      <c r="F134" s="2"/>
    </row>
    <row r="135" spans="1:6" x14ac:dyDescent="0.3">
      <c r="B135" t="s">
        <v>99</v>
      </c>
      <c r="D135" s="2">
        <v>2646.2000000000003</v>
      </c>
      <c r="F135" s="2"/>
    </row>
    <row r="136" spans="1:6" x14ac:dyDescent="0.3">
      <c r="B136" t="s">
        <v>107</v>
      </c>
      <c r="D136" s="2">
        <v>12575.970000000001</v>
      </c>
      <c r="F136" s="2"/>
    </row>
    <row r="137" spans="1:6" x14ac:dyDescent="0.3">
      <c r="B137" t="s">
        <v>66</v>
      </c>
      <c r="D137" s="2">
        <f>21.05+11594.72</f>
        <v>11615.769999999999</v>
      </c>
      <c r="F137" s="2"/>
    </row>
    <row r="138" spans="1:6" x14ac:dyDescent="0.3">
      <c r="A138" s="1" t="s">
        <v>110</v>
      </c>
      <c r="B138" s="1"/>
      <c r="C138" s="2">
        <f>SUM(D139:D139)</f>
        <v>657000</v>
      </c>
      <c r="F138" s="2"/>
    </row>
    <row r="139" spans="1:6" s="3" customFormat="1" x14ac:dyDescent="0.3">
      <c r="B139" s="3" t="s">
        <v>111</v>
      </c>
      <c r="C139" s="4"/>
      <c r="D139" s="4">
        <v>657000</v>
      </c>
      <c r="F139" s="4"/>
    </row>
    <row r="140" spans="1:6" x14ac:dyDescent="0.3">
      <c r="A140" s="1" t="s">
        <v>112</v>
      </c>
      <c r="B140" s="1"/>
      <c r="C140" s="2">
        <f>SUM(D141:D257)</f>
        <v>8047330.6299999962</v>
      </c>
      <c r="F140" s="2"/>
    </row>
    <row r="141" spans="1:6" x14ac:dyDescent="0.3">
      <c r="B141" t="s">
        <v>113</v>
      </c>
      <c r="D141" s="2">
        <v>387927.97</v>
      </c>
      <c r="F141" s="2"/>
    </row>
    <row r="142" spans="1:6" x14ac:dyDescent="0.3">
      <c r="B142" t="s">
        <v>114</v>
      </c>
      <c r="D142" s="2">
        <v>16.8</v>
      </c>
      <c r="F142" s="2"/>
    </row>
    <row r="143" spans="1:6" x14ac:dyDescent="0.3">
      <c r="B143" t="s">
        <v>115</v>
      </c>
      <c r="D143" s="2">
        <v>44352.03</v>
      </c>
      <c r="F143" s="2"/>
    </row>
    <row r="144" spans="1:6" x14ac:dyDescent="0.3">
      <c r="B144" t="s">
        <v>116</v>
      </c>
      <c r="D144" s="2">
        <v>148403</v>
      </c>
      <c r="F144" s="2"/>
    </row>
    <row r="145" spans="2:6" x14ac:dyDescent="0.3">
      <c r="B145" t="s">
        <v>117</v>
      </c>
      <c r="D145" s="2">
        <v>221266.70999999993</v>
      </c>
      <c r="F145" s="2"/>
    </row>
    <row r="146" spans="2:6" x14ac:dyDescent="0.3">
      <c r="B146" t="s">
        <v>118</v>
      </c>
      <c r="D146" s="2">
        <v>4372.1000000000004</v>
      </c>
      <c r="F146" s="2"/>
    </row>
    <row r="147" spans="2:6" x14ac:dyDescent="0.3">
      <c r="B147" t="s">
        <v>119</v>
      </c>
      <c r="D147" s="2">
        <v>10817.699999999999</v>
      </c>
      <c r="F147" s="2"/>
    </row>
    <row r="148" spans="2:6" x14ac:dyDescent="0.3">
      <c r="B148" t="s">
        <v>120</v>
      </c>
      <c r="D148" s="2">
        <v>1200</v>
      </c>
      <c r="F148" s="2"/>
    </row>
    <row r="149" spans="2:6" x14ac:dyDescent="0.3">
      <c r="B149" t="s">
        <v>121</v>
      </c>
      <c r="D149" s="2">
        <v>12653.57</v>
      </c>
      <c r="F149" s="2"/>
    </row>
    <row r="150" spans="2:6" x14ac:dyDescent="0.3">
      <c r="B150" t="s">
        <v>122</v>
      </c>
      <c r="D150" s="2">
        <v>1343.58</v>
      </c>
      <c r="F150" s="2"/>
    </row>
    <row r="151" spans="2:6" x14ac:dyDescent="0.3">
      <c r="B151" t="s">
        <v>123</v>
      </c>
      <c r="D151" s="2">
        <v>1806.0900000000001</v>
      </c>
      <c r="F151" s="2"/>
    </row>
    <row r="152" spans="2:6" x14ac:dyDescent="0.3">
      <c r="B152" t="s">
        <v>124</v>
      </c>
      <c r="D152" s="2">
        <v>123833.12</v>
      </c>
      <c r="F152" s="2"/>
    </row>
    <row r="153" spans="2:6" x14ac:dyDescent="0.3">
      <c r="B153" t="s">
        <v>125</v>
      </c>
      <c r="D153" s="2">
        <v>152348.02999999997</v>
      </c>
      <c r="F153" s="2"/>
    </row>
    <row r="154" spans="2:6" x14ac:dyDescent="0.3">
      <c r="B154" t="s">
        <v>126</v>
      </c>
      <c r="D154" s="2">
        <v>2886.62</v>
      </c>
      <c r="F154" s="2"/>
    </row>
    <row r="155" spans="2:6" x14ac:dyDescent="0.3">
      <c r="B155" t="s">
        <v>127</v>
      </c>
      <c r="D155" s="2">
        <v>533.97</v>
      </c>
      <c r="F155" s="2"/>
    </row>
    <row r="156" spans="2:6" x14ac:dyDescent="0.3">
      <c r="B156" t="s">
        <v>128</v>
      </c>
      <c r="D156" s="2">
        <v>17385.439999999999</v>
      </c>
      <c r="F156" s="2"/>
    </row>
    <row r="157" spans="2:6" x14ac:dyDescent="0.3">
      <c r="B157" t="s">
        <v>129</v>
      </c>
      <c r="D157" s="2">
        <v>7918.15</v>
      </c>
      <c r="F157" s="2"/>
    </row>
    <row r="158" spans="2:6" x14ac:dyDescent="0.3">
      <c r="B158" t="s">
        <v>130</v>
      </c>
      <c r="D158" s="2">
        <v>299023.69</v>
      </c>
      <c r="F158" s="2"/>
    </row>
    <row r="159" spans="2:6" x14ac:dyDescent="0.3">
      <c r="B159" t="s">
        <v>131</v>
      </c>
      <c r="D159" s="2">
        <v>53865.740000000005</v>
      </c>
      <c r="F159" s="2"/>
    </row>
    <row r="160" spans="2:6" x14ac:dyDescent="0.3">
      <c r="B160" t="s">
        <v>132</v>
      </c>
      <c r="D160" s="2">
        <v>133238.09999999998</v>
      </c>
      <c r="F160" s="2"/>
    </row>
    <row r="161" spans="2:6" x14ac:dyDescent="0.3">
      <c r="B161" t="s">
        <v>133</v>
      </c>
      <c r="D161" s="2">
        <v>9367.16</v>
      </c>
      <c r="F161" s="2"/>
    </row>
    <row r="162" spans="2:6" x14ac:dyDescent="0.3">
      <c r="B162" t="s">
        <v>134</v>
      </c>
      <c r="D162" s="2">
        <v>27929.130000000005</v>
      </c>
      <c r="F162" s="2"/>
    </row>
    <row r="163" spans="2:6" x14ac:dyDescent="0.3">
      <c r="B163" t="s">
        <v>135</v>
      </c>
      <c r="D163" s="2">
        <v>239900.75000000003</v>
      </c>
      <c r="F163" s="2"/>
    </row>
    <row r="164" spans="2:6" x14ac:dyDescent="0.3">
      <c r="B164" t="s">
        <v>136</v>
      </c>
      <c r="D164" s="2">
        <v>176</v>
      </c>
      <c r="F164" s="2"/>
    </row>
    <row r="165" spans="2:6" x14ac:dyDescent="0.3">
      <c r="B165" t="s">
        <v>137</v>
      </c>
      <c r="D165" s="2">
        <v>2144.8000000000002</v>
      </c>
      <c r="F165" s="2"/>
    </row>
    <row r="166" spans="2:6" x14ac:dyDescent="0.3">
      <c r="B166" t="s">
        <v>138</v>
      </c>
      <c r="D166" s="2">
        <v>4532.6000000000004</v>
      </c>
      <c r="F166" s="2"/>
    </row>
    <row r="167" spans="2:6" x14ac:dyDescent="0.3">
      <c r="B167" t="s">
        <v>139</v>
      </c>
      <c r="D167" s="2">
        <v>2693</v>
      </c>
      <c r="F167" s="2"/>
    </row>
    <row r="168" spans="2:6" x14ac:dyDescent="0.3">
      <c r="B168" t="s">
        <v>140</v>
      </c>
      <c r="D168" s="2">
        <v>28</v>
      </c>
      <c r="F168" s="2"/>
    </row>
    <row r="169" spans="2:6" x14ac:dyDescent="0.3">
      <c r="B169" t="s">
        <v>141</v>
      </c>
      <c r="D169" s="2">
        <v>4836.96</v>
      </c>
      <c r="F169" s="2"/>
    </row>
    <row r="170" spans="2:6" x14ac:dyDescent="0.3">
      <c r="B170" t="s">
        <v>142</v>
      </c>
      <c r="D170" s="2">
        <v>8000</v>
      </c>
      <c r="F170" s="2"/>
    </row>
    <row r="171" spans="2:6" x14ac:dyDescent="0.3">
      <c r="B171" t="s">
        <v>143</v>
      </c>
      <c r="D171" s="2">
        <v>1894.86</v>
      </c>
      <c r="F171" s="2"/>
    </row>
    <row r="172" spans="2:6" x14ac:dyDescent="0.3">
      <c r="B172" t="s">
        <v>144</v>
      </c>
      <c r="D172" s="2">
        <v>65.5</v>
      </c>
      <c r="F172" s="2"/>
    </row>
    <row r="173" spans="2:6" x14ac:dyDescent="0.3">
      <c r="B173" t="s">
        <v>145</v>
      </c>
      <c r="D173" s="2">
        <v>58.4</v>
      </c>
      <c r="F173" s="2"/>
    </row>
    <row r="174" spans="2:6" x14ac:dyDescent="0.3">
      <c r="B174" t="s">
        <v>146</v>
      </c>
      <c r="D174" s="2">
        <v>3849</v>
      </c>
      <c r="F174" s="2"/>
    </row>
    <row r="175" spans="2:6" x14ac:dyDescent="0.3">
      <c r="B175" t="s">
        <v>147</v>
      </c>
      <c r="D175" s="2">
        <v>1747.21</v>
      </c>
      <c r="F175" s="2"/>
    </row>
    <row r="176" spans="2:6" x14ac:dyDescent="0.3">
      <c r="B176" t="s">
        <v>148</v>
      </c>
      <c r="D176" s="2">
        <v>4174.3600000000006</v>
      </c>
      <c r="F176" s="2"/>
    </row>
    <row r="177" spans="2:6" x14ac:dyDescent="0.3">
      <c r="B177" t="s">
        <v>149</v>
      </c>
      <c r="D177" s="2">
        <v>44304.1</v>
      </c>
      <c r="F177" s="2"/>
    </row>
    <row r="178" spans="2:6" x14ac:dyDescent="0.3">
      <c r="B178" t="s">
        <v>150</v>
      </c>
      <c r="D178" s="2">
        <v>4197</v>
      </c>
      <c r="F178" s="2"/>
    </row>
    <row r="179" spans="2:6" x14ac:dyDescent="0.3">
      <c r="B179" t="s">
        <v>151</v>
      </c>
      <c r="D179" s="2">
        <v>1178.18</v>
      </c>
      <c r="F179" s="2"/>
    </row>
    <row r="180" spans="2:6" x14ac:dyDescent="0.3">
      <c r="B180" t="s">
        <v>152</v>
      </c>
      <c r="D180" s="2">
        <v>1124</v>
      </c>
      <c r="F180" s="2"/>
    </row>
    <row r="181" spans="2:6" x14ac:dyDescent="0.3">
      <c r="B181" t="s">
        <v>153</v>
      </c>
      <c r="D181" s="2">
        <v>1923.1</v>
      </c>
      <c r="F181" s="2"/>
    </row>
    <row r="182" spans="2:6" x14ac:dyDescent="0.3">
      <c r="B182" t="s">
        <v>154</v>
      </c>
      <c r="D182" s="2">
        <v>775.24</v>
      </c>
      <c r="F182" s="2"/>
    </row>
    <row r="183" spans="2:6" x14ac:dyDescent="0.3">
      <c r="B183" t="s">
        <v>155</v>
      </c>
      <c r="D183" s="2">
        <v>29132.94</v>
      </c>
      <c r="F183" s="2"/>
    </row>
    <row r="184" spans="2:6" x14ac:dyDescent="0.3">
      <c r="B184" t="s">
        <v>156</v>
      </c>
      <c r="D184" s="2">
        <v>14226</v>
      </c>
      <c r="F184" s="2"/>
    </row>
    <row r="185" spans="2:6" x14ac:dyDescent="0.3">
      <c r="B185" t="s">
        <v>157</v>
      </c>
      <c r="D185" s="2">
        <v>8613.4600000000009</v>
      </c>
      <c r="F185" s="2"/>
    </row>
    <row r="186" spans="2:6" x14ac:dyDescent="0.3">
      <c r="B186" t="s">
        <v>158</v>
      </c>
      <c r="D186" s="2">
        <v>373417.71999999986</v>
      </c>
      <c r="F186" s="2"/>
    </row>
    <row r="187" spans="2:6" x14ac:dyDescent="0.3">
      <c r="B187" t="s">
        <v>159</v>
      </c>
      <c r="D187" s="2">
        <v>321.57</v>
      </c>
      <c r="F187" s="2"/>
    </row>
    <row r="188" spans="2:6" x14ac:dyDescent="0.3">
      <c r="B188" t="s">
        <v>160</v>
      </c>
      <c r="D188" s="2">
        <v>5831.68</v>
      </c>
      <c r="F188" s="2"/>
    </row>
    <row r="189" spans="2:6" x14ac:dyDescent="0.3">
      <c r="B189" t="s">
        <v>161</v>
      </c>
      <c r="D189" s="2">
        <v>82.570000000000007</v>
      </c>
      <c r="F189" s="2"/>
    </row>
    <row r="190" spans="2:6" x14ac:dyDescent="0.3">
      <c r="B190" t="s">
        <v>162</v>
      </c>
      <c r="D190" s="2">
        <v>20103.279999999995</v>
      </c>
      <c r="F190" s="2"/>
    </row>
    <row r="191" spans="2:6" x14ac:dyDescent="0.3">
      <c r="B191" t="s">
        <v>163</v>
      </c>
      <c r="D191" s="2">
        <v>1527.75</v>
      </c>
      <c r="F191" s="2"/>
    </row>
    <row r="192" spans="2:6" x14ac:dyDescent="0.3">
      <c r="B192" t="s">
        <v>164</v>
      </c>
      <c r="D192" s="2">
        <v>5727.17</v>
      </c>
      <c r="F192" s="2"/>
    </row>
    <row r="193" spans="2:6" x14ac:dyDescent="0.3">
      <c r="B193" t="s">
        <v>165</v>
      </c>
      <c r="D193" s="2">
        <v>867.19</v>
      </c>
      <c r="F193" s="2"/>
    </row>
    <row r="194" spans="2:6" x14ac:dyDescent="0.3">
      <c r="B194" t="s">
        <v>166</v>
      </c>
      <c r="D194" s="2">
        <v>1560.2</v>
      </c>
      <c r="F194" s="2"/>
    </row>
    <row r="195" spans="2:6" x14ac:dyDescent="0.3">
      <c r="B195" t="s">
        <v>167</v>
      </c>
      <c r="D195" s="2">
        <v>11571.48</v>
      </c>
      <c r="F195" s="2"/>
    </row>
    <row r="196" spans="2:6" x14ac:dyDescent="0.3">
      <c r="B196" t="s">
        <v>168</v>
      </c>
      <c r="D196" s="2">
        <v>38932.479999999996</v>
      </c>
      <c r="F196" s="2"/>
    </row>
    <row r="197" spans="2:6" x14ac:dyDescent="0.3">
      <c r="B197" t="s">
        <v>169</v>
      </c>
      <c r="D197" s="2">
        <v>4477.55</v>
      </c>
      <c r="F197" s="2"/>
    </row>
    <row r="198" spans="2:6" x14ac:dyDescent="0.3">
      <c r="B198" t="s">
        <v>170</v>
      </c>
      <c r="D198" s="2">
        <v>32538.980000000003</v>
      </c>
      <c r="F198" s="2"/>
    </row>
    <row r="199" spans="2:6" x14ac:dyDescent="0.3">
      <c r="B199" t="s">
        <v>171</v>
      </c>
      <c r="D199" s="2">
        <v>472.3</v>
      </c>
      <c r="F199" s="2"/>
    </row>
    <row r="200" spans="2:6" x14ac:dyDescent="0.3">
      <c r="B200" t="s">
        <v>172</v>
      </c>
      <c r="D200" s="2">
        <v>678362.1599999991</v>
      </c>
      <c r="F200" s="2"/>
    </row>
    <row r="201" spans="2:6" x14ac:dyDescent="0.3">
      <c r="B201" t="s">
        <v>173</v>
      </c>
      <c r="D201" s="2">
        <v>365435.57</v>
      </c>
      <c r="F201" s="2"/>
    </row>
    <row r="202" spans="2:6" x14ac:dyDescent="0.3">
      <c r="B202" t="s">
        <v>174</v>
      </c>
      <c r="D202" s="2">
        <v>3178</v>
      </c>
      <c r="F202" s="2"/>
    </row>
    <row r="203" spans="2:6" x14ac:dyDescent="0.3">
      <c r="B203" t="s">
        <v>175</v>
      </c>
      <c r="D203" s="2">
        <v>2469</v>
      </c>
      <c r="F203" s="2"/>
    </row>
    <row r="204" spans="2:6" x14ac:dyDescent="0.3">
      <c r="B204" t="s">
        <v>176</v>
      </c>
      <c r="D204" s="2">
        <v>16777.63</v>
      </c>
      <c r="F204" s="2"/>
    </row>
    <row r="205" spans="2:6" x14ac:dyDescent="0.3">
      <c r="B205" t="s">
        <v>177</v>
      </c>
      <c r="D205" s="2">
        <v>834.77</v>
      </c>
      <c r="F205" s="2"/>
    </row>
    <row r="206" spans="2:6" x14ac:dyDescent="0.3">
      <c r="B206" t="s">
        <v>178</v>
      </c>
      <c r="D206" s="2">
        <v>320.06</v>
      </c>
      <c r="F206" s="2"/>
    </row>
    <row r="207" spans="2:6" x14ac:dyDescent="0.3">
      <c r="B207" t="s">
        <v>179</v>
      </c>
      <c r="D207" s="2">
        <v>157.72</v>
      </c>
      <c r="F207" s="2"/>
    </row>
    <row r="208" spans="2:6" x14ac:dyDescent="0.3">
      <c r="B208" t="s">
        <v>180</v>
      </c>
      <c r="D208" s="2">
        <v>10797.98</v>
      </c>
      <c r="F208" s="2"/>
    </row>
    <row r="209" spans="2:6" x14ac:dyDescent="0.3">
      <c r="B209" t="s">
        <v>181</v>
      </c>
      <c r="D209" s="2">
        <v>13608.04</v>
      </c>
      <c r="F209" s="2"/>
    </row>
    <row r="210" spans="2:6" x14ac:dyDescent="0.3">
      <c r="B210" t="s">
        <v>182</v>
      </c>
      <c r="D210" s="2">
        <v>23218.400000000001</v>
      </c>
      <c r="F210" s="2"/>
    </row>
    <row r="211" spans="2:6" x14ac:dyDescent="0.3">
      <c r="B211" t="s">
        <v>183</v>
      </c>
      <c r="D211" s="2">
        <v>24000</v>
      </c>
      <c r="F211" s="2"/>
    </row>
    <row r="212" spans="2:6" x14ac:dyDescent="0.3">
      <c r="B212" t="s">
        <v>184</v>
      </c>
      <c r="D212" s="2">
        <v>18574.89</v>
      </c>
      <c r="F212" s="2"/>
    </row>
    <row r="213" spans="2:6" x14ac:dyDescent="0.3">
      <c r="B213" t="s">
        <v>185</v>
      </c>
      <c r="D213" s="2">
        <v>7135.1299999999983</v>
      </c>
      <c r="F213" s="2"/>
    </row>
    <row r="214" spans="2:6" x14ac:dyDescent="0.3">
      <c r="B214" t="s">
        <v>186</v>
      </c>
      <c r="D214" s="2">
        <v>1256449.4299999992</v>
      </c>
      <c r="F214" s="2"/>
    </row>
    <row r="215" spans="2:6" x14ac:dyDescent="0.3">
      <c r="B215" t="s">
        <v>187</v>
      </c>
      <c r="D215" s="2">
        <v>44998.8</v>
      </c>
      <c r="F215" s="2"/>
    </row>
    <row r="216" spans="2:6" x14ac:dyDescent="0.3">
      <c r="B216" t="s">
        <v>188</v>
      </c>
      <c r="D216" s="2">
        <v>33501.129999999997</v>
      </c>
      <c r="F216" s="2"/>
    </row>
    <row r="217" spans="2:6" x14ac:dyDescent="0.3">
      <c r="B217" t="s">
        <v>189</v>
      </c>
      <c r="D217" s="2">
        <v>1699.29</v>
      </c>
      <c r="F217" s="2"/>
    </row>
    <row r="218" spans="2:6" x14ac:dyDescent="0.3">
      <c r="B218" t="s">
        <v>190</v>
      </c>
      <c r="D218" s="2">
        <v>405</v>
      </c>
      <c r="F218" s="2"/>
    </row>
    <row r="219" spans="2:6" x14ac:dyDescent="0.3">
      <c r="B219" t="s">
        <v>191</v>
      </c>
      <c r="D219" s="2">
        <v>11221.29</v>
      </c>
      <c r="F219" s="2"/>
    </row>
    <row r="220" spans="2:6" x14ac:dyDescent="0.3">
      <c r="B220" t="s">
        <v>192</v>
      </c>
      <c r="D220" s="2">
        <v>2052</v>
      </c>
      <c r="F220" s="2"/>
    </row>
    <row r="221" spans="2:6" x14ac:dyDescent="0.3">
      <c r="B221" t="s">
        <v>193</v>
      </c>
      <c r="D221" s="2">
        <v>240673.69999999995</v>
      </c>
      <c r="F221" s="2"/>
    </row>
    <row r="222" spans="2:6" x14ac:dyDescent="0.3">
      <c r="B222" t="s">
        <v>194</v>
      </c>
      <c r="D222" s="2">
        <v>31082.9</v>
      </c>
      <c r="F222" s="2"/>
    </row>
    <row r="223" spans="2:6" x14ac:dyDescent="0.3">
      <c r="B223" t="s">
        <v>195</v>
      </c>
      <c r="D223" s="2">
        <v>1260.18</v>
      </c>
      <c r="F223" s="2"/>
    </row>
    <row r="224" spans="2:6" x14ac:dyDescent="0.3">
      <c r="B224" t="s">
        <v>196</v>
      </c>
      <c r="D224" s="2">
        <v>4941.97</v>
      </c>
      <c r="F224" s="2"/>
    </row>
    <row r="225" spans="2:6" x14ac:dyDescent="0.3">
      <c r="B225" t="s">
        <v>197</v>
      </c>
      <c r="D225" s="2">
        <v>352909.21999999991</v>
      </c>
      <c r="F225" s="2"/>
    </row>
    <row r="226" spans="2:6" x14ac:dyDescent="0.3">
      <c r="B226" t="s">
        <v>198</v>
      </c>
      <c r="D226" s="2">
        <v>327065.70000000007</v>
      </c>
      <c r="F226" s="2"/>
    </row>
    <row r="227" spans="2:6" x14ac:dyDescent="0.3">
      <c r="B227" t="s">
        <v>199</v>
      </c>
      <c r="D227" s="2">
        <v>25194.12</v>
      </c>
      <c r="F227" s="2"/>
    </row>
    <row r="228" spans="2:6" x14ac:dyDescent="0.3">
      <c r="B228" t="s">
        <v>200</v>
      </c>
      <c r="D228" s="2">
        <v>124.5</v>
      </c>
      <c r="F228" s="2"/>
    </row>
    <row r="229" spans="2:6" x14ac:dyDescent="0.3">
      <c r="B229" t="s">
        <v>201</v>
      </c>
      <c r="D229" s="2">
        <v>4628</v>
      </c>
      <c r="F229" s="2"/>
    </row>
    <row r="230" spans="2:6" x14ac:dyDescent="0.3">
      <c r="B230" t="s">
        <v>202</v>
      </c>
      <c r="D230" s="2">
        <v>254.5</v>
      </c>
      <c r="F230" s="2"/>
    </row>
    <row r="231" spans="2:6" x14ac:dyDescent="0.3">
      <c r="B231" t="s">
        <v>203</v>
      </c>
      <c r="D231" s="2">
        <v>47476.560000000005</v>
      </c>
      <c r="F231" s="2"/>
    </row>
    <row r="232" spans="2:6" x14ac:dyDescent="0.3">
      <c r="B232" t="s">
        <v>204</v>
      </c>
      <c r="D232" s="2">
        <v>35115.360000000001</v>
      </c>
      <c r="F232" s="2"/>
    </row>
    <row r="233" spans="2:6" x14ac:dyDescent="0.3">
      <c r="B233" t="s">
        <v>205</v>
      </c>
      <c r="D233" s="2">
        <v>65937.820000000007</v>
      </c>
      <c r="F233" s="2"/>
    </row>
    <row r="234" spans="2:6" x14ac:dyDescent="0.3">
      <c r="B234" t="s">
        <v>206</v>
      </c>
      <c r="D234" s="2">
        <v>1950</v>
      </c>
      <c r="F234" s="2"/>
    </row>
    <row r="235" spans="2:6" x14ac:dyDescent="0.3">
      <c r="B235" t="s">
        <v>207</v>
      </c>
      <c r="D235" s="2">
        <v>1224108.9100000001</v>
      </c>
      <c r="F235" s="2"/>
    </row>
    <row r="236" spans="2:6" x14ac:dyDescent="0.3">
      <c r="B236" t="s">
        <v>208</v>
      </c>
      <c r="D236" s="2">
        <v>259</v>
      </c>
      <c r="F236" s="2"/>
    </row>
    <row r="237" spans="2:6" x14ac:dyDescent="0.3">
      <c r="B237" t="s">
        <v>209</v>
      </c>
      <c r="D237" s="2">
        <v>1164.6500000000001</v>
      </c>
      <c r="F237" s="2"/>
    </row>
    <row r="238" spans="2:6" x14ac:dyDescent="0.3">
      <c r="B238" t="s">
        <v>210</v>
      </c>
      <c r="D238" s="2">
        <v>3514.08</v>
      </c>
      <c r="F238" s="2"/>
    </row>
    <row r="239" spans="2:6" x14ac:dyDescent="0.3">
      <c r="B239" t="s">
        <v>211</v>
      </c>
      <c r="D239" s="2">
        <v>33580.769999999997</v>
      </c>
      <c r="F239" s="2"/>
    </row>
    <row r="240" spans="2:6" x14ac:dyDescent="0.3">
      <c r="B240" t="s">
        <v>212</v>
      </c>
      <c r="D240" s="2">
        <v>126677.09999999999</v>
      </c>
      <c r="F240" s="2"/>
    </row>
    <row r="241" spans="2:6" x14ac:dyDescent="0.3">
      <c r="B241" t="s">
        <v>213</v>
      </c>
      <c r="D241" s="2">
        <v>816.22</v>
      </c>
      <c r="F241" s="2"/>
    </row>
    <row r="242" spans="2:6" x14ac:dyDescent="0.3">
      <c r="B242" t="s">
        <v>214</v>
      </c>
      <c r="D242" s="2">
        <v>23815.26</v>
      </c>
      <c r="F242" s="2"/>
    </row>
    <row r="243" spans="2:6" x14ac:dyDescent="0.3">
      <c r="B243" t="s">
        <v>215</v>
      </c>
      <c r="D243" s="2">
        <v>246.38</v>
      </c>
      <c r="F243" s="2"/>
    </row>
    <row r="244" spans="2:6" x14ac:dyDescent="0.3">
      <c r="B244" t="s">
        <v>216</v>
      </c>
      <c r="D244" s="2">
        <v>4928</v>
      </c>
      <c r="F244" s="2"/>
    </row>
    <row r="245" spans="2:6" x14ac:dyDescent="0.3">
      <c r="B245" t="s">
        <v>217</v>
      </c>
      <c r="D245" s="2">
        <v>1360.8</v>
      </c>
      <c r="F245" s="2"/>
    </row>
    <row r="246" spans="2:6" x14ac:dyDescent="0.3">
      <c r="B246" t="s">
        <v>218</v>
      </c>
      <c r="D246" s="2">
        <v>5326.4299999999994</v>
      </c>
      <c r="F246" s="2"/>
    </row>
    <row r="247" spans="2:6" x14ac:dyDescent="0.3">
      <c r="B247" t="s">
        <v>219</v>
      </c>
      <c r="D247" s="2">
        <v>1968.81</v>
      </c>
      <c r="F247" s="2"/>
    </row>
    <row r="248" spans="2:6" x14ac:dyDescent="0.3">
      <c r="B248" t="s">
        <v>220</v>
      </c>
      <c r="D248" s="2">
        <v>534</v>
      </c>
      <c r="F248" s="2"/>
    </row>
    <row r="249" spans="2:6" x14ac:dyDescent="0.3">
      <c r="B249" t="s">
        <v>221</v>
      </c>
      <c r="D249" s="2">
        <v>100800.66999999998</v>
      </c>
      <c r="F249" s="2"/>
    </row>
    <row r="250" spans="2:6" x14ac:dyDescent="0.3">
      <c r="B250" t="s">
        <v>222</v>
      </c>
      <c r="D250" s="2">
        <v>1364.83</v>
      </c>
      <c r="F250" s="2"/>
    </row>
    <row r="251" spans="2:6" x14ac:dyDescent="0.3">
      <c r="B251" t="s">
        <v>223</v>
      </c>
      <c r="D251" s="2">
        <v>7873.2799999999988</v>
      </c>
      <c r="F251" s="2"/>
    </row>
    <row r="252" spans="2:6" x14ac:dyDescent="0.3">
      <c r="B252" t="s">
        <v>224</v>
      </c>
      <c r="D252" s="2">
        <v>1864</v>
      </c>
      <c r="F252" s="2"/>
    </row>
    <row r="253" spans="2:6" x14ac:dyDescent="0.3">
      <c r="B253" t="s">
        <v>225</v>
      </c>
      <c r="D253" s="2">
        <v>103841.81</v>
      </c>
      <c r="F253" s="2"/>
    </row>
    <row r="254" spans="2:6" x14ac:dyDescent="0.3">
      <c r="B254" t="s">
        <v>226</v>
      </c>
      <c r="D254" s="2">
        <v>3187.0299999999997</v>
      </c>
      <c r="F254" s="2"/>
    </row>
    <row r="255" spans="2:6" x14ac:dyDescent="0.3">
      <c r="B255" t="s">
        <v>227</v>
      </c>
      <c r="D255" s="2">
        <v>856.07999999999993</v>
      </c>
      <c r="F255" s="2"/>
    </row>
    <row r="256" spans="2:6" x14ac:dyDescent="0.3">
      <c r="B256" t="s">
        <v>228</v>
      </c>
      <c r="D256" s="2">
        <v>3333.37</v>
      </c>
      <c r="F256" s="2"/>
    </row>
    <row r="257" spans="1:6" x14ac:dyDescent="0.3">
      <c r="B257" t="s">
        <v>229</v>
      </c>
      <c r="D257" s="2">
        <v>202602.24999999997</v>
      </c>
      <c r="F257" s="2"/>
    </row>
    <row r="258" spans="1:6" x14ac:dyDescent="0.3">
      <c r="A258" s="1" t="s">
        <v>230</v>
      </c>
      <c r="B258" s="1"/>
      <c r="C258" s="2">
        <f>SUM(D259:D287)</f>
        <v>325420.13999999996</v>
      </c>
      <c r="F258" s="2"/>
    </row>
    <row r="259" spans="1:6" x14ac:dyDescent="0.3">
      <c r="B259" t="s">
        <v>231</v>
      </c>
      <c r="D259" s="2">
        <v>2482</v>
      </c>
      <c r="F259" s="2"/>
    </row>
    <row r="260" spans="1:6" x14ac:dyDescent="0.3">
      <c r="B260" t="s">
        <v>130</v>
      </c>
      <c r="D260" s="2">
        <v>35442</v>
      </c>
      <c r="F260" s="2"/>
    </row>
    <row r="261" spans="1:6" x14ac:dyDescent="0.3">
      <c r="B261" t="s">
        <v>232</v>
      </c>
      <c r="D261" s="2">
        <v>216.99</v>
      </c>
      <c r="F261" s="2"/>
    </row>
    <row r="262" spans="1:6" x14ac:dyDescent="0.3">
      <c r="B262" t="s">
        <v>233</v>
      </c>
      <c r="D262" s="2">
        <v>2110</v>
      </c>
      <c r="F262" s="2"/>
    </row>
    <row r="263" spans="1:6" x14ac:dyDescent="0.3">
      <c r="B263" t="s">
        <v>234</v>
      </c>
      <c r="D263" s="2">
        <v>84930</v>
      </c>
      <c r="F263" s="2"/>
    </row>
    <row r="264" spans="1:6" x14ac:dyDescent="0.3">
      <c r="B264" t="s">
        <v>235</v>
      </c>
      <c r="D264" s="2">
        <v>5512</v>
      </c>
      <c r="F264" s="2"/>
    </row>
    <row r="265" spans="1:6" x14ac:dyDescent="0.3">
      <c r="B265" t="s">
        <v>140</v>
      </c>
      <c r="D265" s="2">
        <v>2278</v>
      </c>
      <c r="F265" s="2"/>
    </row>
    <row r="266" spans="1:6" x14ac:dyDescent="0.3">
      <c r="B266" t="s">
        <v>236</v>
      </c>
      <c r="D266" s="2">
        <v>7050</v>
      </c>
      <c r="F266" s="2"/>
    </row>
    <row r="267" spans="1:6" x14ac:dyDescent="0.3">
      <c r="B267" t="s">
        <v>237</v>
      </c>
      <c r="D267" s="2">
        <v>19444.599999999999</v>
      </c>
      <c r="F267" s="2"/>
    </row>
    <row r="268" spans="1:6" x14ac:dyDescent="0.3">
      <c r="B268" t="s">
        <v>238</v>
      </c>
      <c r="D268" s="2">
        <v>580</v>
      </c>
      <c r="F268" s="2"/>
    </row>
    <row r="269" spans="1:6" x14ac:dyDescent="0.3">
      <c r="B269" t="s">
        <v>155</v>
      </c>
      <c r="D269" s="2">
        <v>4470</v>
      </c>
      <c r="F269" s="2"/>
    </row>
    <row r="270" spans="1:6" x14ac:dyDescent="0.3">
      <c r="B270" t="s">
        <v>239</v>
      </c>
      <c r="D270" s="2">
        <v>3564</v>
      </c>
      <c r="F270" s="2"/>
    </row>
    <row r="271" spans="1:6" x14ac:dyDescent="0.3">
      <c r="B271" t="s">
        <v>240</v>
      </c>
      <c r="D271" s="2">
        <v>9700</v>
      </c>
      <c r="F271" s="2"/>
    </row>
    <row r="272" spans="1:6" x14ac:dyDescent="0.3">
      <c r="B272" t="s">
        <v>241</v>
      </c>
      <c r="D272" s="2">
        <v>918</v>
      </c>
      <c r="F272" s="2"/>
    </row>
    <row r="273" spans="1:6" x14ac:dyDescent="0.3">
      <c r="B273" t="s">
        <v>242</v>
      </c>
      <c r="D273" s="2">
        <v>5471.2</v>
      </c>
      <c r="F273" s="2"/>
    </row>
    <row r="274" spans="1:6" x14ac:dyDescent="0.3">
      <c r="B274" t="s">
        <v>172</v>
      </c>
      <c r="D274" s="2">
        <v>39449.210000000006</v>
      </c>
      <c r="F274" s="2"/>
    </row>
    <row r="275" spans="1:6" x14ac:dyDescent="0.3">
      <c r="B275" t="s">
        <v>243</v>
      </c>
      <c r="D275" s="2">
        <v>13038</v>
      </c>
      <c r="F275" s="2"/>
    </row>
    <row r="276" spans="1:6" x14ac:dyDescent="0.3">
      <c r="B276" t="s">
        <v>244</v>
      </c>
      <c r="D276" s="2">
        <v>211.5</v>
      </c>
      <c r="F276" s="2"/>
    </row>
    <row r="277" spans="1:6" x14ac:dyDescent="0.3">
      <c r="B277" t="s">
        <v>175</v>
      </c>
      <c r="D277" s="2">
        <v>17454</v>
      </c>
      <c r="F277" s="2"/>
    </row>
    <row r="278" spans="1:6" x14ac:dyDescent="0.3">
      <c r="B278" t="s">
        <v>245</v>
      </c>
      <c r="D278" s="2">
        <v>310</v>
      </c>
      <c r="F278" s="2"/>
    </row>
    <row r="279" spans="1:6" x14ac:dyDescent="0.3">
      <c r="B279" t="s">
        <v>246</v>
      </c>
      <c r="D279" s="2">
        <v>525</v>
      </c>
      <c r="F279" s="2"/>
    </row>
    <row r="280" spans="1:6" x14ac:dyDescent="0.3">
      <c r="B280" t="s">
        <v>247</v>
      </c>
      <c r="D280" s="2">
        <v>12000</v>
      </c>
      <c r="F280" s="2"/>
    </row>
    <row r="281" spans="1:6" x14ac:dyDescent="0.3">
      <c r="B281" t="s">
        <v>248</v>
      </c>
      <c r="D281" s="2">
        <v>9555</v>
      </c>
      <c r="F281" s="2"/>
    </row>
    <row r="282" spans="1:6" x14ac:dyDescent="0.3">
      <c r="B282" t="s">
        <v>249</v>
      </c>
      <c r="D282" s="2">
        <v>151.19999999999999</v>
      </c>
      <c r="F282" s="2"/>
    </row>
    <row r="283" spans="1:6" x14ac:dyDescent="0.3">
      <c r="B283" t="s">
        <v>250</v>
      </c>
      <c r="D283" s="2">
        <v>3499.8</v>
      </c>
      <c r="F283" s="2"/>
    </row>
    <row r="284" spans="1:6" x14ac:dyDescent="0.3">
      <c r="B284" t="s">
        <v>251</v>
      </c>
      <c r="D284" s="2">
        <v>7840</v>
      </c>
      <c r="F284" s="2"/>
    </row>
    <row r="285" spans="1:6" x14ac:dyDescent="0.3">
      <c r="B285" t="s">
        <v>216</v>
      </c>
      <c r="D285" s="2">
        <v>1270.5999999999999</v>
      </c>
      <c r="F285" s="2"/>
    </row>
    <row r="286" spans="1:6" x14ac:dyDescent="0.3">
      <c r="B286" t="s">
        <v>252</v>
      </c>
      <c r="D286" s="2">
        <v>947.04</v>
      </c>
      <c r="F286" s="2"/>
    </row>
    <row r="287" spans="1:6" x14ac:dyDescent="0.3">
      <c r="B287" t="s">
        <v>221</v>
      </c>
      <c r="D287" s="2">
        <v>35000</v>
      </c>
      <c r="F287" s="2"/>
    </row>
    <row r="288" spans="1:6" x14ac:dyDescent="0.3">
      <c r="A288" s="1" t="s">
        <v>253</v>
      </c>
      <c r="B288" s="1"/>
      <c r="C288" s="2">
        <f>SUM(D289:D298)</f>
        <v>43618.439999999995</v>
      </c>
      <c r="F288" s="2"/>
    </row>
    <row r="289" spans="1:6" x14ac:dyDescent="0.3">
      <c r="B289" t="s">
        <v>254</v>
      </c>
      <c r="D289" s="2">
        <v>14896.5</v>
      </c>
      <c r="F289" s="2"/>
    </row>
    <row r="290" spans="1:6" x14ac:dyDescent="0.3">
      <c r="B290" t="s">
        <v>128</v>
      </c>
      <c r="D290" s="2">
        <v>3386.4</v>
      </c>
      <c r="F290" s="2"/>
    </row>
    <row r="291" spans="1:6" x14ac:dyDescent="0.3">
      <c r="B291" t="s">
        <v>255</v>
      </c>
      <c r="D291" s="2">
        <v>476.52</v>
      </c>
      <c r="F291" s="2"/>
    </row>
    <row r="292" spans="1:6" x14ac:dyDescent="0.3">
      <c r="B292" t="s">
        <v>256</v>
      </c>
      <c r="D292" s="2">
        <v>1830.8400000000001</v>
      </c>
      <c r="F292" s="2"/>
    </row>
    <row r="293" spans="1:6" x14ac:dyDescent="0.3">
      <c r="B293" t="s">
        <v>172</v>
      </c>
      <c r="D293" s="2">
        <v>3640.7699999999986</v>
      </c>
      <c r="F293" s="2"/>
    </row>
    <row r="294" spans="1:6" x14ac:dyDescent="0.3">
      <c r="B294" t="s">
        <v>257</v>
      </c>
      <c r="D294" s="2">
        <v>7951.08</v>
      </c>
      <c r="F294" s="2"/>
    </row>
    <row r="295" spans="1:6" x14ac:dyDescent="0.3">
      <c r="B295" t="s">
        <v>258</v>
      </c>
      <c r="D295" s="2">
        <v>1580.1000000000001</v>
      </c>
      <c r="F295" s="2"/>
    </row>
    <row r="296" spans="1:6" x14ac:dyDescent="0.3">
      <c r="B296" t="s">
        <v>259</v>
      </c>
      <c r="D296" s="2">
        <v>6673.16</v>
      </c>
      <c r="F296" s="2"/>
    </row>
    <row r="297" spans="1:6" x14ac:dyDescent="0.3">
      <c r="B297" t="s">
        <v>260</v>
      </c>
      <c r="D297" s="2">
        <v>457.2</v>
      </c>
      <c r="F297" s="2"/>
    </row>
    <row r="298" spans="1:6" x14ac:dyDescent="0.3">
      <c r="B298" t="s">
        <v>211</v>
      </c>
      <c r="D298" s="2">
        <v>2725.87</v>
      </c>
      <c r="F298" s="2"/>
    </row>
    <row r="299" spans="1:6" x14ac:dyDescent="0.3">
      <c r="A299" s="1" t="s">
        <v>261</v>
      </c>
      <c r="B299" s="1"/>
      <c r="C299" s="2">
        <f>SUM(D300:D508)</f>
        <v>7053724.3399999989</v>
      </c>
      <c r="F299" s="2"/>
    </row>
    <row r="300" spans="1:6" x14ac:dyDescent="0.3">
      <c r="B300" t="s">
        <v>262</v>
      </c>
      <c r="D300" s="2">
        <v>104742.05</v>
      </c>
      <c r="F300" s="2"/>
    </row>
    <row r="301" spans="1:6" x14ac:dyDescent="0.3">
      <c r="B301" t="s">
        <v>263</v>
      </c>
      <c r="D301" s="2">
        <v>5820.6399999999994</v>
      </c>
      <c r="F301" s="2"/>
    </row>
    <row r="302" spans="1:6" x14ac:dyDescent="0.3">
      <c r="B302" t="s">
        <v>264</v>
      </c>
      <c r="D302" s="2">
        <v>20361</v>
      </c>
      <c r="F302" s="2"/>
    </row>
    <row r="303" spans="1:6" x14ac:dyDescent="0.3">
      <c r="B303" t="s">
        <v>265</v>
      </c>
      <c r="D303" s="2">
        <v>5040</v>
      </c>
      <c r="F303" s="2"/>
    </row>
    <row r="304" spans="1:6" x14ac:dyDescent="0.3">
      <c r="B304" t="s">
        <v>266</v>
      </c>
      <c r="D304" s="2">
        <v>78011.940000000017</v>
      </c>
      <c r="F304" s="2"/>
    </row>
    <row r="305" spans="2:6" x14ac:dyDescent="0.3">
      <c r="B305" t="s">
        <v>254</v>
      </c>
      <c r="D305" s="2">
        <v>138256.26</v>
      </c>
      <c r="F305" s="2"/>
    </row>
    <row r="306" spans="2:6" x14ac:dyDescent="0.3">
      <c r="B306" t="s">
        <v>267</v>
      </c>
      <c r="D306" s="2">
        <v>160</v>
      </c>
      <c r="F306" s="2"/>
    </row>
    <row r="307" spans="2:6" x14ac:dyDescent="0.3">
      <c r="B307" t="s">
        <v>268</v>
      </c>
      <c r="D307" s="2">
        <v>669</v>
      </c>
      <c r="F307" s="2"/>
    </row>
    <row r="308" spans="2:6" x14ac:dyDescent="0.3">
      <c r="B308" t="s">
        <v>269</v>
      </c>
      <c r="D308" s="2">
        <v>3952.5</v>
      </c>
      <c r="F308" s="2"/>
    </row>
    <row r="309" spans="2:6" x14ac:dyDescent="0.3">
      <c r="B309" t="s">
        <v>270</v>
      </c>
      <c r="D309" s="2">
        <v>150</v>
      </c>
      <c r="F309" s="2"/>
    </row>
    <row r="310" spans="2:6" x14ac:dyDescent="0.3">
      <c r="B310" t="s">
        <v>271</v>
      </c>
      <c r="D310" s="2">
        <v>1735.4</v>
      </c>
      <c r="F310" s="2"/>
    </row>
    <row r="311" spans="2:6" x14ac:dyDescent="0.3">
      <c r="B311" t="s">
        <v>272</v>
      </c>
      <c r="D311" s="2">
        <v>5578.25</v>
      </c>
      <c r="F311" s="2"/>
    </row>
    <row r="312" spans="2:6" x14ac:dyDescent="0.3">
      <c r="B312" t="s">
        <v>273</v>
      </c>
      <c r="D312" s="2">
        <v>8532</v>
      </c>
      <c r="F312" s="2"/>
    </row>
    <row r="313" spans="2:6" x14ac:dyDescent="0.3">
      <c r="B313" t="s">
        <v>119</v>
      </c>
      <c r="D313" s="2">
        <v>3671.3999999999996</v>
      </c>
      <c r="F313" s="2"/>
    </row>
    <row r="314" spans="2:6" x14ac:dyDescent="0.3">
      <c r="B314" t="s">
        <v>274</v>
      </c>
      <c r="D314" s="2">
        <v>22354.75</v>
      </c>
      <c r="F314" s="2"/>
    </row>
    <row r="315" spans="2:6" x14ac:dyDescent="0.3">
      <c r="B315" t="s">
        <v>275</v>
      </c>
      <c r="D315" s="2">
        <v>1980</v>
      </c>
      <c r="F315" s="2"/>
    </row>
    <row r="316" spans="2:6" x14ac:dyDescent="0.3">
      <c r="B316" t="s">
        <v>276</v>
      </c>
      <c r="D316" s="2">
        <v>8950.92</v>
      </c>
      <c r="F316" s="2"/>
    </row>
    <row r="317" spans="2:6" x14ac:dyDescent="0.3">
      <c r="B317" t="s">
        <v>122</v>
      </c>
      <c r="D317" s="2">
        <v>819.84</v>
      </c>
      <c r="F317" s="2"/>
    </row>
    <row r="318" spans="2:6" x14ac:dyDescent="0.3">
      <c r="B318" t="s">
        <v>277</v>
      </c>
      <c r="D318" s="2">
        <v>87300</v>
      </c>
      <c r="F318" s="2"/>
    </row>
    <row r="319" spans="2:6" x14ac:dyDescent="0.3">
      <c r="B319" t="s">
        <v>278</v>
      </c>
      <c r="D319" s="2">
        <v>1860</v>
      </c>
      <c r="F319" s="2"/>
    </row>
    <row r="320" spans="2:6" x14ac:dyDescent="0.3">
      <c r="B320" t="s">
        <v>279</v>
      </c>
      <c r="D320" s="2">
        <v>3176</v>
      </c>
      <c r="F320" s="2"/>
    </row>
    <row r="321" spans="2:6" x14ac:dyDescent="0.3">
      <c r="B321" t="s">
        <v>280</v>
      </c>
      <c r="D321" s="2">
        <v>1576.8</v>
      </c>
      <c r="F321" s="2"/>
    </row>
    <row r="322" spans="2:6" x14ac:dyDescent="0.3">
      <c r="B322" t="s">
        <v>281</v>
      </c>
      <c r="D322" s="2">
        <v>3236.4</v>
      </c>
      <c r="F322" s="2"/>
    </row>
    <row r="323" spans="2:6" x14ac:dyDescent="0.3">
      <c r="B323" t="s">
        <v>282</v>
      </c>
      <c r="D323" s="2">
        <v>37467</v>
      </c>
      <c r="F323" s="2"/>
    </row>
    <row r="324" spans="2:6" x14ac:dyDescent="0.3">
      <c r="B324" t="s">
        <v>128</v>
      </c>
      <c r="D324" s="2">
        <v>32417.25</v>
      </c>
      <c r="F324" s="2"/>
    </row>
    <row r="325" spans="2:6" x14ac:dyDescent="0.3">
      <c r="B325" t="s">
        <v>283</v>
      </c>
      <c r="D325" s="2">
        <v>1551.6</v>
      </c>
      <c r="F325" s="2"/>
    </row>
    <row r="326" spans="2:6" x14ac:dyDescent="0.3">
      <c r="B326" t="s">
        <v>130</v>
      </c>
      <c r="D326" s="2">
        <v>209276.2</v>
      </c>
      <c r="F326" s="2"/>
    </row>
    <row r="327" spans="2:6" x14ac:dyDescent="0.3">
      <c r="B327" t="s">
        <v>131</v>
      </c>
      <c r="D327" s="2">
        <v>7129.64</v>
      </c>
      <c r="F327" s="2"/>
    </row>
    <row r="328" spans="2:6" x14ac:dyDescent="0.3">
      <c r="B328" t="s">
        <v>284</v>
      </c>
      <c r="D328" s="2">
        <v>228</v>
      </c>
      <c r="F328" s="2"/>
    </row>
    <row r="329" spans="2:6" x14ac:dyDescent="0.3">
      <c r="B329" t="s">
        <v>232</v>
      </c>
      <c r="D329" s="2">
        <v>216223.61999999994</v>
      </c>
      <c r="F329" s="2"/>
    </row>
    <row r="330" spans="2:6" x14ac:dyDescent="0.3">
      <c r="B330" t="s">
        <v>285</v>
      </c>
      <c r="D330" s="2">
        <v>85838.800000000017</v>
      </c>
      <c r="F330" s="2"/>
    </row>
    <row r="331" spans="2:6" x14ac:dyDescent="0.3">
      <c r="B331" t="s">
        <v>286</v>
      </c>
      <c r="D331" s="2">
        <v>468</v>
      </c>
      <c r="F331" s="2"/>
    </row>
    <row r="332" spans="2:6" x14ac:dyDescent="0.3">
      <c r="B332" t="s">
        <v>287</v>
      </c>
      <c r="D332" s="2">
        <v>28874.009999999995</v>
      </c>
      <c r="F332" s="2"/>
    </row>
    <row r="333" spans="2:6" x14ac:dyDescent="0.3">
      <c r="B333" t="s">
        <v>288</v>
      </c>
      <c r="D333" s="2">
        <v>610.65</v>
      </c>
      <c r="F333" s="2"/>
    </row>
    <row r="334" spans="2:6" x14ac:dyDescent="0.3">
      <c r="B334" t="s">
        <v>289</v>
      </c>
      <c r="D334" s="2">
        <v>7461.2</v>
      </c>
      <c r="F334" s="2"/>
    </row>
    <row r="335" spans="2:6" x14ac:dyDescent="0.3">
      <c r="B335" t="s">
        <v>233</v>
      </c>
      <c r="D335" s="2">
        <v>13704.699999999999</v>
      </c>
      <c r="F335" s="2"/>
    </row>
    <row r="336" spans="2:6" x14ac:dyDescent="0.3">
      <c r="B336" t="s">
        <v>290</v>
      </c>
      <c r="D336" s="2">
        <v>783</v>
      </c>
      <c r="F336" s="2"/>
    </row>
    <row r="337" spans="2:6" x14ac:dyDescent="0.3">
      <c r="B337" t="s">
        <v>291</v>
      </c>
      <c r="D337" s="2">
        <v>137473.79999999999</v>
      </c>
      <c r="F337" s="2"/>
    </row>
    <row r="338" spans="2:6" x14ac:dyDescent="0.3">
      <c r="B338" t="s">
        <v>292</v>
      </c>
      <c r="D338" s="2">
        <v>2848.1</v>
      </c>
      <c r="F338" s="2"/>
    </row>
    <row r="339" spans="2:6" x14ac:dyDescent="0.3">
      <c r="B339" t="s">
        <v>293</v>
      </c>
      <c r="D339" s="2">
        <v>55945.39</v>
      </c>
      <c r="F339" s="2"/>
    </row>
    <row r="340" spans="2:6" x14ac:dyDescent="0.3">
      <c r="B340" t="s">
        <v>294</v>
      </c>
      <c r="D340" s="2">
        <v>31688.460000000006</v>
      </c>
      <c r="F340" s="2"/>
    </row>
    <row r="341" spans="2:6" x14ac:dyDescent="0.3">
      <c r="B341" t="s">
        <v>295</v>
      </c>
      <c r="D341" s="2">
        <v>280</v>
      </c>
      <c r="F341" s="2"/>
    </row>
    <row r="342" spans="2:6" x14ac:dyDescent="0.3">
      <c r="B342" t="s">
        <v>296</v>
      </c>
      <c r="D342" s="2">
        <v>40140</v>
      </c>
      <c r="F342" s="2"/>
    </row>
    <row r="343" spans="2:6" x14ac:dyDescent="0.3">
      <c r="B343" t="s">
        <v>297</v>
      </c>
      <c r="D343" s="2">
        <v>124657.95</v>
      </c>
      <c r="F343" s="2"/>
    </row>
    <row r="344" spans="2:6" x14ac:dyDescent="0.3">
      <c r="B344" t="s">
        <v>298</v>
      </c>
      <c r="D344" s="2">
        <v>33200.36</v>
      </c>
      <c r="F344" s="2"/>
    </row>
    <row r="345" spans="2:6" x14ac:dyDescent="0.3">
      <c r="B345" t="s">
        <v>299</v>
      </c>
      <c r="D345" s="2">
        <v>90153.33</v>
      </c>
      <c r="F345" s="2"/>
    </row>
    <row r="346" spans="2:6" x14ac:dyDescent="0.3">
      <c r="B346" t="s">
        <v>300</v>
      </c>
      <c r="D346" s="2">
        <v>6409.2</v>
      </c>
      <c r="F346" s="2"/>
    </row>
    <row r="347" spans="2:6" x14ac:dyDescent="0.3">
      <c r="B347" t="s">
        <v>301</v>
      </c>
      <c r="D347" s="2">
        <v>3098.8799999999997</v>
      </c>
      <c r="F347" s="2"/>
    </row>
    <row r="348" spans="2:6" x14ac:dyDescent="0.3">
      <c r="B348" t="s">
        <v>302</v>
      </c>
      <c r="D348" s="2">
        <v>36943.51</v>
      </c>
      <c r="F348" s="2"/>
    </row>
    <row r="349" spans="2:6" x14ac:dyDescent="0.3">
      <c r="B349" t="s">
        <v>303</v>
      </c>
      <c r="D349" s="2">
        <v>2327.5</v>
      </c>
      <c r="F349" s="2"/>
    </row>
    <row r="350" spans="2:6" x14ac:dyDescent="0.3">
      <c r="B350" t="s">
        <v>304</v>
      </c>
      <c r="D350" s="2">
        <v>211700.93999999997</v>
      </c>
      <c r="F350" s="2"/>
    </row>
    <row r="351" spans="2:6" x14ac:dyDescent="0.3">
      <c r="B351" t="s">
        <v>305</v>
      </c>
      <c r="D351" s="2">
        <v>11271.630000000001</v>
      </c>
      <c r="F351" s="2"/>
    </row>
    <row r="352" spans="2:6" x14ac:dyDescent="0.3">
      <c r="B352" t="s">
        <v>306</v>
      </c>
      <c r="D352" s="2">
        <v>4883.7999999999993</v>
      </c>
      <c r="F352" s="2"/>
    </row>
    <row r="353" spans="2:6" x14ac:dyDescent="0.3">
      <c r="B353" t="s">
        <v>307</v>
      </c>
      <c r="D353" s="2">
        <v>1783</v>
      </c>
      <c r="F353" s="2"/>
    </row>
    <row r="354" spans="2:6" x14ac:dyDescent="0.3">
      <c r="B354" t="s">
        <v>308</v>
      </c>
      <c r="D354" s="2">
        <v>9259.39</v>
      </c>
      <c r="F354" s="2"/>
    </row>
    <row r="355" spans="2:6" x14ac:dyDescent="0.3">
      <c r="B355" t="s">
        <v>309</v>
      </c>
      <c r="D355" s="2">
        <v>12732</v>
      </c>
      <c r="F355" s="2"/>
    </row>
    <row r="356" spans="2:6" x14ac:dyDescent="0.3">
      <c r="B356" t="s">
        <v>140</v>
      </c>
      <c r="D356" s="2">
        <v>51612.409999999996</v>
      </c>
      <c r="F356" s="2"/>
    </row>
    <row r="357" spans="2:6" x14ac:dyDescent="0.3">
      <c r="B357" t="s">
        <v>310</v>
      </c>
      <c r="D357" s="2">
        <v>10790.79</v>
      </c>
      <c r="F357" s="2"/>
    </row>
    <row r="358" spans="2:6" x14ac:dyDescent="0.3">
      <c r="B358" t="s">
        <v>311</v>
      </c>
      <c r="D358" s="2">
        <v>2925</v>
      </c>
      <c r="F358" s="2"/>
    </row>
    <row r="359" spans="2:6" x14ac:dyDescent="0.3">
      <c r="B359" t="s">
        <v>312</v>
      </c>
      <c r="D359" s="2">
        <v>17875.16</v>
      </c>
      <c r="F359" s="2"/>
    </row>
    <row r="360" spans="2:6" x14ac:dyDescent="0.3">
      <c r="B360" t="s">
        <v>236</v>
      </c>
      <c r="D360" s="2">
        <v>42670</v>
      </c>
      <c r="F360" s="2"/>
    </row>
    <row r="361" spans="2:6" x14ac:dyDescent="0.3">
      <c r="B361" t="s">
        <v>313</v>
      </c>
      <c r="D361" s="2">
        <v>14946</v>
      </c>
      <c r="F361" s="2"/>
    </row>
    <row r="362" spans="2:6" x14ac:dyDescent="0.3">
      <c r="B362" t="s">
        <v>314</v>
      </c>
      <c r="D362" s="2">
        <v>1100</v>
      </c>
      <c r="F362" s="2"/>
    </row>
    <row r="363" spans="2:6" x14ac:dyDescent="0.3">
      <c r="B363" t="s">
        <v>315</v>
      </c>
      <c r="D363" s="2">
        <v>17337.52</v>
      </c>
      <c r="F363" s="2"/>
    </row>
    <row r="364" spans="2:6" x14ac:dyDescent="0.3">
      <c r="B364" t="s">
        <v>316</v>
      </c>
      <c r="D364" s="2">
        <v>1617</v>
      </c>
      <c r="F364" s="2"/>
    </row>
    <row r="365" spans="2:6" x14ac:dyDescent="0.3">
      <c r="B365" t="s">
        <v>317</v>
      </c>
      <c r="D365" s="2">
        <v>5024.3999999999996</v>
      </c>
      <c r="F365" s="2"/>
    </row>
    <row r="366" spans="2:6" x14ac:dyDescent="0.3">
      <c r="B366" t="s">
        <v>318</v>
      </c>
      <c r="D366" s="2">
        <v>10307.5</v>
      </c>
      <c r="F366" s="2"/>
    </row>
    <row r="367" spans="2:6" x14ac:dyDescent="0.3">
      <c r="B367" t="s">
        <v>319</v>
      </c>
      <c r="D367" s="2">
        <v>8607.6</v>
      </c>
      <c r="F367" s="2"/>
    </row>
    <row r="368" spans="2:6" x14ac:dyDescent="0.3">
      <c r="B368" t="s">
        <v>320</v>
      </c>
      <c r="D368" s="2">
        <v>288</v>
      </c>
      <c r="F368" s="2"/>
    </row>
    <row r="369" spans="2:6" x14ac:dyDescent="0.3">
      <c r="B369" t="s">
        <v>321</v>
      </c>
      <c r="D369" s="2">
        <v>3500</v>
      </c>
      <c r="F369" s="2"/>
    </row>
    <row r="370" spans="2:6" x14ac:dyDescent="0.3">
      <c r="B370" t="s">
        <v>322</v>
      </c>
      <c r="D370" s="2">
        <v>1133.2</v>
      </c>
      <c r="F370" s="2"/>
    </row>
    <row r="371" spans="2:6" x14ac:dyDescent="0.3">
      <c r="B371" t="s">
        <v>323</v>
      </c>
      <c r="D371" s="2">
        <v>11610</v>
      </c>
      <c r="F371" s="2"/>
    </row>
    <row r="372" spans="2:6" x14ac:dyDescent="0.3">
      <c r="B372" t="s">
        <v>324</v>
      </c>
      <c r="D372" s="2">
        <v>8020</v>
      </c>
      <c r="F372" s="2"/>
    </row>
    <row r="373" spans="2:6" x14ac:dyDescent="0.3">
      <c r="B373" t="s">
        <v>325</v>
      </c>
      <c r="D373" s="2">
        <v>5949.0599999999995</v>
      </c>
      <c r="F373" s="2"/>
    </row>
    <row r="374" spans="2:6" x14ac:dyDescent="0.3">
      <c r="B374" t="s">
        <v>326</v>
      </c>
      <c r="D374" s="2">
        <v>3252.9</v>
      </c>
      <c r="F374" s="2"/>
    </row>
    <row r="375" spans="2:6" x14ac:dyDescent="0.3">
      <c r="B375" t="s">
        <v>327</v>
      </c>
      <c r="D375" s="2">
        <v>28036.400000000001</v>
      </c>
      <c r="F375" s="2"/>
    </row>
    <row r="376" spans="2:6" x14ac:dyDescent="0.3">
      <c r="B376" t="s">
        <v>328</v>
      </c>
      <c r="D376" s="2">
        <v>222</v>
      </c>
      <c r="F376" s="2"/>
    </row>
    <row r="377" spans="2:6" x14ac:dyDescent="0.3">
      <c r="B377" t="s">
        <v>329</v>
      </c>
      <c r="D377" s="2">
        <v>16800</v>
      </c>
      <c r="F377" s="2"/>
    </row>
    <row r="378" spans="2:6" x14ac:dyDescent="0.3">
      <c r="B378" t="s">
        <v>330</v>
      </c>
      <c r="D378" s="2">
        <v>1200</v>
      </c>
      <c r="F378" s="2"/>
    </row>
    <row r="379" spans="2:6" x14ac:dyDescent="0.3">
      <c r="B379" t="s">
        <v>331</v>
      </c>
      <c r="D379" s="2">
        <v>8263.32</v>
      </c>
      <c r="F379" s="2"/>
    </row>
    <row r="380" spans="2:6" x14ac:dyDescent="0.3">
      <c r="B380" t="s">
        <v>332</v>
      </c>
      <c r="D380" s="2">
        <v>58041</v>
      </c>
      <c r="F380" s="2"/>
    </row>
    <row r="381" spans="2:6" x14ac:dyDescent="0.3">
      <c r="B381" t="s">
        <v>333</v>
      </c>
      <c r="D381" s="2">
        <v>440</v>
      </c>
      <c r="F381" s="2"/>
    </row>
    <row r="382" spans="2:6" x14ac:dyDescent="0.3">
      <c r="B382" t="s">
        <v>334</v>
      </c>
      <c r="D382" s="2">
        <v>7960.6200000000008</v>
      </c>
      <c r="F382" s="2"/>
    </row>
    <row r="383" spans="2:6" x14ac:dyDescent="0.3">
      <c r="B383" t="s">
        <v>335</v>
      </c>
      <c r="D383" s="2">
        <v>3694.86</v>
      </c>
      <c r="F383" s="2"/>
    </row>
    <row r="384" spans="2:6" x14ac:dyDescent="0.3">
      <c r="B384" t="s">
        <v>336</v>
      </c>
      <c r="D384" s="2">
        <v>3482</v>
      </c>
      <c r="F384" s="2"/>
    </row>
    <row r="385" spans="2:6" x14ac:dyDescent="0.3">
      <c r="B385" t="s">
        <v>337</v>
      </c>
      <c r="D385" s="2">
        <v>20977</v>
      </c>
      <c r="F385" s="2"/>
    </row>
    <row r="386" spans="2:6" x14ac:dyDescent="0.3">
      <c r="B386" t="s">
        <v>338</v>
      </c>
      <c r="D386" s="2">
        <v>1022</v>
      </c>
      <c r="F386" s="2"/>
    </row>
    <row r="387" spans="2:6" x14ac:dyDescent="0.3">
      <c r="B387" t="s">
        <v>339</v>
      </c>
      <c r="D387" s="2">
        <v>10765.85</v>
      </c>
      <c r="F387" s="2"/>
    </row>
    <row r="388" spans="2:6" x14ac:dyDescent="0.3">
      <c r="B388" t="s">
        <v>340</v>
      </c>
      <c r="D388" s="2">
        <v>8825.6</v>
      </c>
      <c r="F388" s="2"/>
    </row>
    <row r="389" spans="2:6" x14ac:dyDescent="0.3">
      <c r="B389" t="s">
        <v>341</v>
      </c>
      <c r="D389" s="2">
        <v>2159</v>
      </c>
      <c r="F389" s="2"/>
    </row>
    <row r="390" spans="2:6" x14ac:dyDescent="0.3">
      <c r="B390" t="s">
        <v>342</v>
      </c>
      <c r="D390" s="2">
        <v>31445.87</v>
      </c>
      <c r="F390" s="2"/>
    </row>
    <row r="391" spans="2:6" x14ac:dyDescent="0.3">
      <c r="B391" t="s">
        <v>150</v>
      </c>
      <c r="D391" s="2">
        <v>2771.5</v>
      </c>
      <c r="F391" s="2"/>
    </row>
    <row r="392" spans="2:6" x14ac:dyDescent="0.3">
      <c r="B392" t="s">
        <v>343</v>
      </c>
      <c r="D392" s="2">
        <v>16933.600000000002</v>
      </c>
      <c r="F392" s="2"/>
    </row>
    <row r="393" spans="2:6" x14ac:dyDescent="0.3">
      <c r="B393" t="s">
        <v>153</v>
      </c>
      <c r="D393" s="2">
        <v>2646</v>
      </c>
      <c r="F393" s="2"/>
    </row>
    <row r="394" spans="2:6" x14ac:dyDescent="0.3">
      <c r="B394" t="s">
        <v>344</v>
      </c>
      <c r="D394" s="2">
        <v>28214</v>
      </c>
      <c r="F394" s="2"/>
    </row>
    <row r="395" spans="2:6" x14ac:dyDescent="0.3">
      <c r="B395" t="s">
        <v>345</v>
      </c>
      <c r="D395" s="2">
        <v>7365.97</v>
      </c>
      <c r="F395" s="2"/>
    </row>
    <row r="396" spans="2:6" x14ac:dyDescent="0.3">
      <c r="B396" t="s">
        <v>155</v>
      </c>
      <c r="D396" s="2">
        <v>28459</v>
      </c>
      <c r="F396" s="2"/>
    </row>
    <row r="397" spans="2:6" x14ac:dyDescent="0.3">
      <c r="B397" t="s">
        <v>156</v>
      </c>
      <c r="D397" s="2">
        <v>31860</v>
      </c>
      <c r="F397" s="2"/>
    </row>
    <row r="398" spans="2:6" x14ac:dyDescent="0.3">
      <c r="B398" t="s">
        <v>346</v>
      </c>
      <c r="D398" s="2">
        <v>105906.86000000002</v>
      </c>
      <c r="F398" s="2"/>
    </row>
    <row r="399" spans="2:6" x14ac:dyDescent="0.3">
      <c r="B399" t="s">
        <v>347</v>
      </c>
      <c r="D399" s="2">
        <v>29823</v>
      </c>
      <c r="F399" s="2"/>
    </row>
    <row r="400" spans="2:6" x14ac:dyDescent="0.3">
      <c r="B400" t="s">
        <v>348</v>
      </c>
      <c r="D400" s="2">
        <v>464</v>
      </c>
      <c r="F400" s="2"/>
    </row>
    <row r="401" spans="2:6" x14ac:dyDescent="0.3">
      <c r="B401" t="s">
        <v>349</v>
      </c>
      <c r="D401" s="2">
        <v>21330</v>
      </c>
      <c r="F401" s="2"/>
    </row>
    <row r="402" spans="2:6" x14ac:dyDescent="0.3">
      <c r="B402" t="s">
        <v>239</v>
      </c>
      <c r="D402" s="2">
        <v>33425</v>
      </c>
      <c r="F402" s="2"/>
    </row>
    <row r="403" spans="2:6" x14ac:dyDescent="0.3">
      <c r="B403" t="s">
        <v>350</v>
      </c>
      <c r="D403" s="2">
        <v>1566</v>
      </c>
      <c r="F403" s="2"/>
    </row>
    <row r="404" spans="2:6" x14ac:dyDescent="0.3">
      <c r="B404" t="s">
        <v>351</v>
      </c>
      <c r="D404" s="2">
        <v>5075</v>
      </c>
      <c r="F404" s="2"/>
    </row>
    <row r="405" spans="2:6" x14ac:dyDescent="0.3">
      <c r="B405" t="s">
        <v>352</v>
      </c>
      <c r="D405" s="2">
        <v>430</v>
      </c>
      <c r="F405" s="2"/>
    </row>
    <row r="406" spans="2:6" x14ac:dyDescent="0.3">
      <c r="B406" t="s">
        <v>353</v>
      </c>
      <c r="D406" s="2">
        <v>10233.06</v>
      </c>
      <c r="F406" s="2"/>
    </row>
    <row r="407" spans="2:6" x14ac:dyDescent="0.3">
      <c r="B407" t="s">
        <v>354</v>
      </c>
      <c r="D407" s="2">
        <v>58548</v>
      </c>
      <c r="F407" s="2"/>
    </row>
    <row r="408" spans="2:6" x14ac:dyDescent="0.3">
      <c r="B408" t="s">
        <v>355</v>
      </c>
      <c r="D408" s="2">
        <v>43407</v>
      </c>
      <c r="F408" s="2"/>
    </row>
    <row r="409" spans="2:6" x14ac:dyDescent="0.3">
      <c r="B409" t="s">
        <v>356</v>
      </c>
      <c r="D409" s="2">
        <v>7452.8000000000011</v>
      </c>
      <c r="F409" s="2"/>
    </row>
    <row r="410" spans="2:6" x14ac:dyDescent="0.3">
      <c r="B410" t="s">
        <v>241</v>
      </c>
      <c r="D410" s="2">
        <v>3643.2</v>
      </c>
      <c r="F410" s="2"/>
    </row>
    <row r="411" spans="2:6" x14ac:dyDescent="0.3">
      <c r="B411" t="s">
        <v>357</v>
      </c>
      <c r="D411" s="2">
        <v>1815</v>
      </c>
      <c r="F411" s="2"/>
    </row>
    <row r="412" spans="2:6" x14ac:dyDescent="0.3">
      <c r="B412" t="s">
        <v>358</v>
      </c>
      <c r="D412" s="2">
        <v>1104</v>
      </c>
      <c r="F412" s="2"/>
    </row>
    <row r="413" spans="2:6" x14ac:dyDescent="0.3">
      <c r="B413" t="s">
        <v>359</v>
      </c>
      <c r="D413" s="2">
        <v>2700</v>
      </c>
      <c r="F413" s="2"/>
    </row>
    <row r="414" spans="2:6" x14ac:dyDescent="0.3">
      <c r="B414" t="s">
        <v>360</v>
      </c>
      <c r="D414" s="2">
        <v>19206</v>
      </c>
      <c r="F414" s="2"/>
    </row>
    <row r="415" spans="2:6" x14ac:dyDescent="0.3">
      <c r="B415" t="s">
        <v>361</v>
      </c>
      <c r="D415" s="2">
        <v>2700</v>
      </c>
      <c r="F415" s="2"/>
    </row>
    <row r="416" spans="2:6" x14ac:dyDescent="0.3">
      <c r="B416" t="s">
        <v>362</v>
      </c>
      <c r="D416" s="2">
        <v>224</v>
      </c>
      <c r="F416" s="2"/>
    </row>
    <row r="417" spans="2:6" x14ac:dyDescent="0.3">
      <c r="B417" t="s">
        <v>363</v>
      </c>
      <c r="D417" s="2">
        <v>8060.8</v>
      </c>
      <c r="F417" s="2"/>
    </row>
    <row r="418" spans="2:6" x14ac:dyDescent="0.3">
      <c r="B418" t="s">
        <v>364</v>
      </c>
      <c r="D418" s="2">
        <v>3192</v>
      </c>
      <c r="F418" s="2"/>
    </row>
    <row r="419" spans="2:6" x14ac:dyDescent="0.3">
      <c r="B419" t="s">
        <v>365</v>
      </c>
      <c r="D419" s="2">
        <v>58544.44</v>
      </c>
      <c r="F419" s="2"/>
    </row>
    <row r="420" spans="2:6" x14ac:dyDescent="0.3">
      <c r="B420" t="s">
        <v>242</v>
      </c>
      <c r="D420" s="2">
        <v>97461.09</v>
      </c>
      <c r="F420" s="2"/>
    </row>
    <row r="421" spans="2:6" x14ac:dyDescent="0.3">
      <c r="B421" t="s">
        <v>366</v>
      </c>
      <c r="D421" s="2">
        <v>975</v>
      </c>
      <c r="F421" s="2"/>
    </row>
    <row r="422" spans="2:6" x14ac:dyDescent="0.3">
      <c r="B422" t="s">
        <v>172</v>
      </c>
      <c r="D422" s="2">
        <v>807589.44000000006</v>
      </c>
      <c r="F422" s="2"/>
    </row>
    <row r="423" spans="2:6" x14ac:dyDescent="0.3">
      <c r="B423" t="s">
        <v>243</v>
      </c>
      <c r="D423" s="2">
        <v>278216.18000000017</v>
      </c>
      <c r="F423" s="2"/>
    </row>
    <row r="424" spans="2:6" x14ac:dyDescent="0.3">
      <c r="B424" t="s">
        <v>367</v>
      </c>
      <c r="D424" s="2">
        <v>4400</v>
      </c>
      <c r="F424" s="2"/>
    </row>
    <row r="425" spans="2:6" x14ac:dyDescent="0.3">
      <c r="B425" t="s">
        <v>368</v>
      </c>
      <c r="D425" s="2">
        <v>38489.600000000006</v>
      </c>
      <c r="F425" s="2"/>
    </row>
    <row r="426" spans="2:6" x14ac:dyDescent="0.3">
      <c r="B426" t="s">
        <v>369</v>
      </c>
      <c r="D426" s="2">
        <v>13998</v>
      </c>
      <c r="F426" s="2"/>
    </row>
    <row r="427" spans="2:6" x14ac:dyDescent="0.3">
      <c r="B427" t="s">
        <v>370</v>
      </c>
      <c r="D427" s="2">
        <v>41604.800000000003</v>
      </c>
      <c r="F427" s="2"/>
    </row>
    <row r="428" spans="2:6" x14ac:dyDescent="0.3">
      <c r="B428" t="s">
        <v>245</v>
      </c>
      <c r="D428" s="2">
        <v>2202.42</v>
      </c>
      <c r="F428" s="2"/>
    </row>
    <row r="429" spans="2:6" x14ac:dyDescent="0.3">
      <c r="B429" t="s">
        <v>371</v>
      </c>
      <c r="D429" s="2">
        <v>17323.89</v>
      </c>
      <c r="F429" s="2"/>
    </row>
    <row r="430" spans="2:6" x14ac:dyDescent="0.3">
      <c r="B430" t="s">
        <v>372</v>
      </c>
      <c r="D430" s="2">
        <v>4144</v>
      </c>
      <c r="F430" s="2"/>
    </row>
    <row r="431" spans="2:6" x14ac:dyDescent="0.3">
      <c r="B431" t="s">
        <v>373</v>
      </c>
      <c r="D431" s="2">
        <v>1288</v>
      </c>
      <c r="F431" s="2"/>
    </row>
    <row r="432" spans="2:6" x14ac:dyDescent="0.3">
      <c r="B432" t="s">
        <v>374</v>
      </c>
      <c r="D432" s="2">
        <v>3213.7</v>
      </c>
      <c r="F432" s="2"/>
    </row>
    <row r="433" spans="2:6" x14ac:dyDescent="0.3">
      <c r="B433" t="s">
        <v>375</v>
      </c>
      <c r="D433" s="2">
        <v>15572.380000000001</v>
      </c>
      <c r="F433" s="2"/>
    </row>
    <row r="434" spans="2:6" x14ac:dyDescent="0.3">
      <c r="B434" t="s">
        <v>376</v>
      </c>
      <c r="D434" s="2">
        <v>6192</v>
      </c>
      <c r="F434" s="2"/>
    </row>
    <row r="435" spans="2:6" x14ac:dyDescent="0.3">
      <c r="B435" t="s">
        <v>377</v>
      </c>
      <c r="D435" s="2">
        <v>13450</v>
      </c>
      <c r="F435" s="2"/>
    </row>
    <row r="436" spans="2:6" x14ac:dyDescent="0.3">
      <c r="B436" t="s">
        <v>378</v>
      </c>
      <c r="D436" s="2">
        <v>4961.8999999999996</v>
      </c>
      <c r="F436" s="2"/>
    </row>
    <row r="437" spans="2:6" x14ac:dyDescent="0.3">
      <c r="B437" t="s">
        <v>379</v>
      </c>
      <c r="D437" s="2">
        <v>48949.299999999988</v>
      </c>
      <c r="F437" s="2"/>
    </row>
    <row r="438" spans="2:6" x14ac:dyDescent="0.3">
      <c r="B438" t="s">
        <v>380</v>
      </c>
      <c r="D438" s="2">
        <v>9489</v>
      </c>
      <c r="F438" s="2"/>
    </row>
    <row r="439" spans="2:6" x14ac:dyDescent="0.3">
      <c r="B439" t="s">
        <v>381</v>
      </c>
      <c r="D439" s="2">
        <v>325.44</v>
      </c>
      <c r="F439" s="2"/>
    </row>
    <row r="440" spans="2:6" x14ac:dyDescent="0.3">
      <c r="B440" t="s">
        <v>382</v>
      </c>
      <c r="D440" s="2">
        <v>3200</v>
      </c>
      <c r="F440" s="2"/>
    </row>
    <row r="441" spans="2:6" x14ac:dyDescent="0.3">
      <c r="B441" t="s">
        <v>383</v>
      </c>
      <c r="D441" s="2">
        <v>12120</v>
      </c>
      <c r="F441" s="2"/>
    </row>
    <row r="442" spans="2:6" x14ac:dyDescent="0.3">
      <c r="B442" t="s">
        <v>384</v>
      </c>
      <c r="D442" s="2">
        <v>69586.8</v>
      </c>
      <c r="F442" s="2"/>
    </row>
    <row r="443" spans="2:6" x14ac:dyDescent="0.3">
      <c r="B443" t="s">
        <v>385</v>
      </c>
      <c r="D443" s="2">
        <v>7128</v>
      </c>
      <c r="F443" s="2"/>
    </row>
    <row r="444" spans="2:6" x14ac:dyDescent="0.3">
      <c r="B444" t="s">
        <v>386</v>
      </c>
      <c r="D444" s="2">
        <v>6569.88</v>
      </c>
      <c r="F444" s="2"/>
    </row>
    <row r="445" spans="2:6" x14ac:dyDescent="0.3">
      <c r="B445" t="s">
        <v>387</v>
      </c>
      <c r="D445" s="2">
        <v>3912</v>
      </c>
      <c r="F445" s="2"/>
    </row>
    <row r="446" spans="2:6" x14ac:dyDescent="0.3">
      <c r="B446" t="s">
        <v>388</v>
      </c>
      <c r="D446" s="2">
        <v>325839.99</v>
      </c>
      <c r="F446" s="2"/>
    </row>
    <row r="447" spans="2:6" x14ac:dyDescent="0.3">
      <c r="B447" t="s">
        <v>389</v>
      </c>
      <c r="D447" s="2">
        <v>22561.47</v>
      </c>
      <c r="F447" s="2"/>
    </row>
    <row r="448" spans="2:6" x14ac:dyDescent="0.3">
      <c r="B448" t="s">
        <v>390</v>
      </c>
      <c r="D448" s="2">
        <v>19920</v>
      </c>
      <c r="F448" s="2"/>
    </row>
    <row r="449" spans="2:6" x14ac:dyDescent="0.3">
      <c r="B449" t="s">
        <v>391</v>
      </c>
      <c r="D449" s="2">
        <v>2028</v>
      </c>
      <c r="F449" s="2"/>
    </row>
    <row r="450" spans="2:6" x14ac:dyDescent="0.3">
      <c r="B450" t="s">
        <v>392</v>
      </c>
      <c r="D450" s="2">
        <v>4250</v>
      </c>
      <c r="F450" s="2"/>
    </row>
    <row r="451" spans="2:6" x14ac:dyDescent="0.3">
      <c r="B451" t="s">
        <v>393</v>
      </c>
      <c r="D451" s="2">
        <v>983.3</v>
      </c>
      <c r="F451" s="2"/>
    </row>
    <row r="452" spans="2:6" x14ac:dyDescent="0.3">
      <c r="B452" t="s">
        <v>394</v>
      </c>
      <c r="D452" s="2">
        <v>57.5</v>
      </c>
      <c r="F452" s="2"/>
    </row>
    <row r="453" spans="2:6" x14ac:dyDescent="0.3">
      <c r="B453" t="s">
        <v>395</v>
      </c>
      <c r="D453" s="2">
        <v>39389</v>
      </c>
      <c r="F453" s="2"/>
    </row>
    <row r="454" spans="2:6" x14ac:dyDescent="0.3">
      <c r="B454" t="s">
        <v>396</v>
      </c>
      <c r="D454" s="2">
        <v>563843.83999999985</v>
      </c>
      <c r="F454" s="2"/>
    </row>
    <row r="455" spans="2:6" x14ac:dyDescent="0.3">
      <c r="B455" t="s">
        <v>397</v>
      </c>
      <c r="D455" s="2">
        <v>25375</v>
      </c>
      <c r="F455" s="2"/>
    </row>
    <row r="456" spans="2:6" x14ac:dyDescent="0.3">
      <c r="B456" t="s">
        <v>398</v>
      </c>
      <c r="D456" s="2">
        <v>73868.81</v>
      </c>
      <c r="F456" s="2"/>
    </row>
    <row r="457" spans="2:6" x14ac:dyDescent="0.3">
      <c r="B457" t="s">
        <v>185</v>
      </c>
      <c r="D457" s="2">
        <v>573</v>
      </c>
      <c r="F457" s="2"/>
    </row>
    <row r="458" spans="2:6" x14ac:dyDescent="0.3">
      <c r="B458" t="s">
        <v>247</v>
      </c>
      <c r="D458" s="2">
        <v>64748.62</v>
      </c>
      <c r="F458" s="2"/>
    </row>
    <row r="459" spans="2:6" x14ac:dyDescent="0.3">
      <c r="B459" t="s">
        <v>399</v>
      </c>
      <c r="D459" s="2">
        <v>73571.899999999994</v>
      </c>
      <c r="F459" s="2"/>
    </row>
    <row r="460" spans="2:6" x14ac:dyDescent="0.3">
      <c r="B460" t="s">
        <v>400</v>
      </c>
      <c r="D460" s="2">
        <v>7448</v>
      </c>
      <c r="F460" s="2"/>
    </row>
    <row r="461" spans="2:6" x14ac:dyDescent="0.3">
      <c r="B461" t="s">
        <v>193</v>
      </c>
      <c r="D461" s="2">
        <v>0</v>
      </c>
      <c r="F461" s="2"/>
    </row>
    <row r="462" spans="2:6" x14ac:dyDescent="0.3">
      <c r="B462" t="s">
        <v>259</v>
      </c>
      <c r="D462" s="2">
        <v>6510</v>
      </c>
      <c r="F462" s="2"/>
    </row>
    <row r="463" spans="2:6" x14ac:dyDescent="0.3">
      <c r="B463" t="s">
        <v>401</v>
      </c>
      <c r="D463" s="2">
        <v>48632.94</v>
      </c>
      <c r="F463" s="2"/>
    </row>
    <row r="464" spans="2:6" x14ac:dyDescent="0.3">
      <c r="B464" t="s">
        <v>402</v>
      </c>
      <c r="D464" s="2">
        <v>27731.000000000004</v>
      </c>
      <c r="F464" s="2"/>
    </row>
    <row r="465" spans="2:6" x14ac:dyDescent="0.3">
      <c r="B465" t="s">
        <v>403</v>
      </c>
      <c r="D465" s="2">
        <v>58447.24</v>
      </c>
      <c r="F465" s="2"/>
    </row>
    <row r="466" spans="2:6" x14ac:dyDescent="0.3">
      <c r="B466" t="s">
        <v>404</v>
      </c>
      <c r="D466" s="2">
        <v>5083.5</v>
      </c>
      <c r="F466" s="2"/>
    </row>
    <row r="467" spans="2:6" x14ac:dyDescent="0.3">
      <c r="B467" t="s">
        <v>405</v>
      </c>
      <c r="D467" s="2">
        <v>2380</v>
      </c>
      <c r="F467" s="2"/>
    </row>
    <row r="468" spans="2:6" x14ac:dyDescent="0.3">
      <c r="B468" t="s">
        <v>406</v>
      </c>
      <c r="D468" s="2">
        <v>13204.5</v>
      </c>
      <c r="F468" s="2"/>
    </row>
    <row r="469" spans="2:6" x14ac:dyDescent="0.3">
      <c r="B469" t="s">
        <v>407</v>
      </c>
      <c r="D469" s="2">
        <v>33765.630000000005</v>
      </c>
      <c r="F469" s="2"/>
    </row>
    <row r="470" spans="2:6" x14ac:dyDescent="0.3">
      <c r="B470" t="s">
        <v>408</v>
      </c>
      <c r="D470" s="2">
        <v>10967.3</v>
      </c>
      <c r="F470" s="2"/>
    </row>
    <row r="471" spans="2:6" x14ac:dyDescent="0.3">
      <c r="B471" t="s">
        <v>409</v>
      </c>
      <c r="D471" s="2">
        <v>378</v>
      </c>
      <c r="F471" s="2"/>
    </row>
    <row r="472" spans="2:6" x14ac:dyDescent="0.3">
      <c r="B472" t="s">
        <v>410</v>
      </c>
      <c r="D472" s="2">
        <v>165114</v>
      </c>
      <c r="F472" s="2"/>
    </row>
    <row r="473" spans="2:6" x14ac:dyDescent="0.3">
      <c r="B473" t="s">
        <v>411</v>
      </c>
      <c r="D473" s="2">
        <v>7524</v>
      </c>
      <c r="F473" s="2"/>
    </row>
    <row r="474" spans="2:6" x14ac:dyDescent="0.3">
      <c r="B474" t="s">
        <v>412</v>
      </c>
      <c r="D474" s="2">
        <v>21417.55</v>
      </c>
      <c r="F474" s="2"/>
    </row>
    <row r="475" spans="2:6" x14ac:dyDescent="0.3">
      <c r="B475" t="s">
        <v>413</v>
      </c>
      <c r="D475" s="2">
        <v>1430</v>
      </c>
      <c r="F475" s="2"/>
    </row>
    <row r="476" spans="2:6" x14ac:dyDescent="0.3">
      <c r="B476" t="s">
        <v>249</v>
      </c>
      <c r="D476" s="2">
        <v>72355.450000000012</v>
      </c>
      <c r="F476" s="2"/>
    </row>
    <row r="477" spans="2:6" x14ac:dyDescent="0.3">
      <c r="B477" t="s">
        <v>414</v>
      </c>
      <c r="D477" s="2">
        <v>10502.74</v>
      </c>
      <c r="F477" s="2"/>
    </row>
    <row r="478" spans="2:6" x14ac:dyDescent="0.3">
      <c r="B478" t="s">
        <v>415</v>
      </c>
      <c r="D478" s="2">
        <v>21992.329999999998</v>
      </c>
      <c r="F478" s="2"/>
    </row>
    <row r="479" spans="2:6" x14ac:dyDescent="0.3">
      <c r="B479" t="s">
        <v>416</v>
      </c>
      <c r="D479" s="2">
        <v>489</v>
      </c>
      <c r="F479" s="2"/>
    </row>
    <row r="480" spans="2:6" x14ac:dyDescent="0.3">
      <c r="B480" t="s">
        <v>417</v>
      </c>
      <c r="D480" s="2">
        <v>2034.8000000000002</v>
      </c>
      <c r="F480" s="2"/>
    </row>
    <row r="481" spans="2:6" x14ac:dyDescent="0.3">
      <c r="B481" t="s">
        <v>418</v>
      </c>
      <c r="D481" s="2">
        <v>49737.769999999982</v>
      </c>
      <c r="F481" s="2"/>
    </row>
    <row r="482" spans="2:6" x14ac:dyDescent="0.3">
      <c r="B482" t="s">
        <v>419</v>
      </c>
      <c r="D482" s="2">
        <v>11584</v>
      </c>
      <c r="F482" s="2"/>
    </row>
    <row r="483" spans="2:6" x14ac:dyDescent="0.3">
      <c r="B483" t="s">
        <v>420</v>
      </c>
      <c r="D483" s="2">
        <v>2792</v>
      </c>
      <c r="F483" s="2"/>
    </row>
    <row r="484" spans="2:6" x14ac:dyDescent="0.3">
      <c r="B484" t="s">
        <v>421</v>
      </c>
      <c r="D484" s="2">
        <v>14220.08</v>
      </c>
      <c r="F484" s="2"/>
    </row>
    <row r="485" spans="2:6" x14ac:dyDescent="0.3">
      <c r="B485" t="s">
        <v>251</v>
      </c>
      <c r="D485" s="2">
        <v>94762.629999999917</v>
      </c>
      <c r="F485" s="2"/>
    </row>
    <row r="486" spans="2:6" x14ac:dyDescent="0.3">
      <c r="B486" t="s">
        <v>422</v>
      </c>
      <c r="D486" s="2">
        <v>12423.52</v>
      </c>
      <c r="F486" s="2"/>
    </row>
    <row r="487" spans="2:6" x14ac:dyDescent="0.3">
      <c r="B487" t="s">
        <v>423</v>
      </c>
      <c r="D487" s="2">
        <v>986.2</v>
      </c>
      <c r="F487" s="2"/>
    </row>
    <row r="488" spans="2:6" x14ac:dyDescent="0.3">
      <c r="B488" t="s">
        <v>424</v>
      </c>
      <c r="D488" s="2">
        <v>7820</v>
      </c>
      <c r="F488" s="2"/>
    </row>
    <row r="489" spans="2:6" x14ac:dyDescent="0.3">
      <c r="B489" t="s">
        <v>425</v>
      </c>
      <c r="D489" s="2">
        <v>2144.7999999999997</v>
      </c>
      <c r="F489" s="2"/>
    </row>
    <row r="490" spans="2:6" x14ac:dyDescent="0.3">
      <c r="B490" t="s">
        <v>426</v>
      </c>
      <c r="D490" s="2">
        <v>3595.73</v>
      </c>
      <c r="F490" s="2"/>
    </row>
    <row r="491" spans="2:6" x14ac:dyDescent="0.3">
      <c r="B491" t="s">
        <v>216</v>
      </c>
      <c r="D491" s="2">
        <v>67655.050000000017</v>
      </c>
      <c r="F491" s="2"/>
    </row>
    <row r="492" spans="2:6" x14ac:dyDescent="0.3">
      <c r="B492" t="s">
        <v>427</v>
      </c>
      <c r="D492" s="2">
        <v>14679</v>
      </c>
      <c r="F492" s="2"/>
    </row>
    <row r="493" spans="2:6" x14ac:dyDescent="0.3">
      <c r="B493" t="s">
        <v>428</v>
      </c>
      <c r="D493" s="2">
        <v>8576</v>
      </c>
      <c r="F493" s="2"/>
    </row>
    <row r="494" spans="2:6" x14ac:dyDescent="0.3">
      <c r="B494" t="s">
        <v>252</v>
      </c>
      <c r="D494" s="2">
        <v>278062.92000000004</v>
      </c>
      <c r="F494" s="2"/>
    </row>
    <row r="495" spans="2:6" x14ac:dyDescent="0.3">
      <c r="B495" t="s">
        <v>429</v>
      </c>
      <c r="D495" s="2">
        <v>43600</v>
      </c>
      <c r="F495" s="2"/>
    </row>
    <row r="496" spans="2:6" x14ac:dyDescent="0.3">
      <c r="B496" t="s">
        <v>430</v>
      </c>
      <c r="D496" s="2">
        <v>90330</v>
      </c>
      <c r="F496" s="2"/>
    </row>
    <row r="497" spans="1:6" x14ac:dyDescent="0.3">
      <c r="B497" t="s">
        <v>431</v>
      </c>
      <c r="D497" s="2">
        <v>416.4</v>
      </c>
      <c r="F497" s="2"/>
    </row>
    <row r="498" spans="1:6" x14ac:dyDescent="0.3">
      <c r="B498" t="s">
        <v>432</v>
      </c>
      <c r="D498" s="2">
        <v>5387.2</v>
      </c>
      <c r="F498" s="2"/>
    </row>
    <row r="499" spans="1:6" x14ac:dyDescent="0.3">
      <c r="B499" t="s">
        <v>433</v>
      </c>
      <c r="D499" s="2">
        <v>10482.799999999999</v>
      </c>
      <c r="F499" s="2"/>
    </row>
    <row r="500" spans="1:6" x14ac:dyDescent="0.3">
      <c r="B500" t="s">
        <v>434</v>
      </c>
      <c r="D500" s="2">
        <v>1386</v>
      </c>
      <c r="F500" s="2"/>
    </row>
    <row r="501" spans="1:6" x14ac:dyDescent="0.3">
      <c r="B501" t="s">
        <v>435</v>
      </c>
      <c r="D501" s="2">
        <v>34996.75</v>
      </c>
      <c r="F501" s="2"/>
    </row>
    <row r="502" spans="1:6" x14ac:dyDescent="0.3">
      <c r="B502" t="s">
        <v>436</v>
      </c>
      <c r="D502" s="2">
        <v>6582.6</v>
      </c>
      <c r="F502" s="2"/>
    </row>
    <row r="503" spans="1:6" x14ac:dyDescent="0.3">
      <c r="B503" t="s">
        <v>437</v>
      </c>
      <c r="D503" s="2">
        <v>5720.7</v>
      </c>
      <c r="F503" s="2"/>
    </row>
    <row r="504" spans="1:6" x14ac:dyDescent="0.3">
      <c r="B504" t="s">
        <v>438</v>
      </c>
      <c r="D504" s="2">
        <v>315.20999999999998</v>
      </c>
      <c r="F504" s="2"/>
    </row>
    <row r="505" spans="1:6" x14ac:dyDescent="0.3">
      <c r="B505" t="s">
        <v>439</v>
      </c>
      <c r="D505" s="2">
        <v>6686.76</v>
      </c>
      <c r="F505" s="2"/>
    </row>
    <row r="506" spans="1:6" x14ac:dyDescent="0.3">
      <c r="B506" t="s">
        <v>440</v>
      </c>
      <c r="D506" s="2">
        <v>24365</v>
      </c>
      <c r="F506" s="2"/>
    </row>
    <row r="507" spans="1:6" x14ac:dyDescent="0.3">
      <c r="B507" t="s">
        <v>441</v>
      </c>
      <c r="D507" s="2">
        <v>35614.04</v>
      </c>
      <c r="F507" s="2"/>
    </row>
    <row r="508" spans="1:6" x14ac:dyDescent="0.3">
      <c r="B508" t="s">
        <v>442</v>
      </c>
      <c r="D508" s="2">
        <v>46251.6</v>
      </c>
      <c r="F508" s="2"/>
    </row>
    <row r="509" spans="1:6" s="7" customFormat="1" x14ac:dyDescent="0.3">
      <c r="A509" s="5" t="s">
        <v>443</v>
      </c>
      <c r="B509" s="5"/>
      <c r="C509" s="6">
        <f>SUM(D510:D519)</f>
        <v>58081.56</v>
      </c>
      <c r="D509" s="6"/>
      <c r="F509" s="2"/>
    </row>
    <row r="510" spans="1:6" s="7" customFormat="1" x14ac:dyDescent="0.3">
      <c r="B510" s="7" t="s">
        <v>444</v>
      </c>
      <c r="C510" s="6"/>
      <c r="D510" s="6">
        <v>3640.1600000000003</v>
      </c>
      <c r="F510" s="2"/>
    </row>
    <row r="511" spans="1:6" s="7" customFormat="1" x14ac:dyDescent="0.3">
      <c r="B511" s="7" t="s">
        <v>445</v>
      </c>
      <c r="C511" s="6"/>
      <c r="D511" s="6">
        <v>24784.369999999995</v>
      </c>
      <c r="F511" s="2"/>
    </row>
    <row r="512" spans="1:6" s="7" customFormat="1" x14ac:dyDescent="0.3">
      <c r="B512" s="7" t="s">
        <v>446</v>
      </c>
      <c r="C512" s="6"/>
      <c r="D512" s="6">
        <v>2103</v>
      </c>
      <c r="F512" s="2"/>
    </row>
    <row r="513" spans="1:6" s="7" customFormat="1" x14ac:dyDescent="0.3">
      <c r="B513" s="7" t="s">
        <v>306</v>
      </c>
      <c r="C513" s="6"/>
      <c r="D513" s="6">
        <v>711</v>
      </c>
      <c r="F513" s="2"/>
    </row>
    <row r="514" spans="1:6" s="7" customFormat="1" x14ac:dyDescent="0.3">
      <c r="B514" s="7" t="s">
        <v>447</v>
      </c>
      <c r="C514" s="6"/>
      <c r="D514" s="6">
        <v>5390</v>
      </c>
      <c r="F514" s="2"/>
    </row>
    <row r="515" spans="1:6" x14ac:dyDescent="0.3">
      <c r="B515" t="s">
        <v>448</v>
      </c>
      <c r="D515" s="2">
        <v>3062</v>
      </c>
      <c r="F515" s="2"/>
    </row>
    <row r="516" spans="1:6" x14ac:dyDescent="0.3">
      <c r="B516" t="s">
        <v>172</v>
      </c>
      <c r="D516" s="2">
        <v>12776.53</v>
      </c>
      <c r="F516" s="2"/>
    </row>
    <row r="517" spans="1:6" x14ac:dyDescent="0.3">
      <c r="B517" t="s">
        <v>249</v>
      </c>
      <c r="D517" s="2">
        <v>45</v>
      </c>
      <c r="F517" s="2"/>
    </row>
    <row r="518" spans="1:6" x14ac:dyDescent="0.3">
      <c r="B518" t="s">
        <v>449</v>
      </c>
      <c r="D518" s="2">
        <v>5508</v>
      </c>
      <c r="F518" s="2"/>
    </row>
    <row r="519" spans="1:6" x14ac:dyDescent="0.3">
      <c r="B519" t="s">
        <v>450</v>
      </c>
      <c r="D519" s="2">
        <v>61.5</v>
      </c>
      <c r="F519" s="2"/>
    </row>
    <row r="520" spans="1:6" x14ac:dyDescent="0.3">
      <c r="A520" s="1" t="s">
        <v>451</v>
      </c>
      <c r="B520" s="1"/>
      <c r="C520" s="2">
        <f>SUM(D521:D525)</f>
        <v>9009.57</v>
      </c>
      <c r="F520" s="2"/>
    </row>
    <row r="521" spans="1:6" x14ac:dyDescent="0.3">
      <c r="B521" t="s">
        <v>241</v>
      </c>
      <c r="D521" s="2">
        <v>2200</v>
      </c>
      <c r="F521" s="2"/>
    </row>
    <row r="522" spans="1:6" x14ac:dyDescent="0.3">
      <c r="B522" t="s">
        <v>172</v>
      </c>
      <c r="D522" s="2">
        <v>1878.74</v>
      </c>
      <c r="F522" s="2"/>
    </row>
    <row r="523" spans="1:6" x14ac:dyDescent="0.3">
      <c r="B523" t="s">
        <v>413</v>
      </c>
      <c r="D523" s="2">
        <v>4402.5</v>
      </c>
      <c r="F523" s="2"/>
    </row>
    <row r="524" spans="1:6" x14ac:dyDescent="0.3">
      <c r="B524" t="s">
        <v>449</v>
      </c>
      <c r="D524" s="2">
        <v>108</v>
      </c>
      <c r="F524" s="2"/>
    </row>
    <row r="525" spans="1:6" x14ac:dyDescent="0.3">
      <c r="B525" t="s">
        <v>450</v>
      </c>
      <c r="D525" s="2">
        <v>420.33</v>
      </c>
      <c r="F525" s="2"/>
    </row>
    <row r="526" spans="1:6" x14ac:dyDescent="0.3">
      <c r="A526" s="1" t="s">
        <v>452</v>
      </c>
      <c r="B526" s="1"/>
      <c r="C526" s="2">
        <f>SUM(D527:D558)</f>
        <v>81419.840000000011</v>
      </c>
      <c r="F526" s="2"/>
    </row>
    <row r="527" spans="1:6" x14ac:dyDescent="0.3">
      <c r="B527" t="s">
        <v>453</v>
      </c>
      <c r="D527" s="2">
        <v>1115.56</v>
      </c>
      <c r="F527" s="2"/>
    </row>
    <row r="528" spans="1:6" x14ac:dyDescent="0.3">
      <c r="B528" t="s">
        <v>454</v>
      </c>
      <c r="D528" s="2">
        <v>1619.35</v>
      </c>
      <c r="F528" s="2"/>
    </row>
    <row r="529" spans="2:6" x14ac:dyDescent="0.3">
      <c r="B529" t="s">
        <v>455</v>
      </c>
      <c r="D529" s="2">
        <v>1620</v>
      </c>
      <c r="F529" s="2"/>
    </row>
    <row r="530" spans="2:6" x14ac:dyDescent="0.3">
      <c r="B530" t="s">
        <v>456</v>
      </c>
      <c r="D530" s="2">
        <v>2438.5500000000002</v>
      </c>
      <c r="F530" s="2"/>
    </row>
    <row r="531" spans="2:6" x14ac:dyDescent="0.3">
      <c r="B531" t="s">
        <v>457</v>
      </c>
      <c r="D531" s="2">
        <v>1296.9199999999998</v>
      </c>
      <c r="F531" s="2"/>
    </row>
    <row r="532" spans="2:6" x14ac:dyDescent="0.3">
      <c r="B532" t="s">
        <v>458</v>
      </c>
      <c r="D532" s="2">
        <v>3575.82</v>
      </c>
      <c r="F532" s="2"/>
    </row>
    <row r="533" spans="2:6" x14ac:dyDescent="0.3">
      <c r="B533" t="s">
        <v>459</v>
      </c>
      <c r="D533" s="2">
        <v>7322.58</v>
      </c>
      <c r="F533" s="2"/>
    </row>
    <row r="534" spans="2:6" x14ac:dyDescent="0.3">
      <c r="B534" t="s">
        <v>460</v>
      </c>
      <c r="D534" s="2">
        <v>4138.34</v>
      </c>
      <c r="F534" s="2"/>
    </row>
    <row r="535" spans="2:6" x14ac:dyDescent="0.3">
      <c r="B535" t="s">
        <v>461</v>
      </c>
      <c r="D535" s="2">
        <v>2087.16</v>
      </c>
      <c r="F535" s="2"/>
    </row>
    <row r="536" spans="2:6" x14ac:dyDescent="0.3">
      <c r="B536" t="s">
        <v>462</v>
      </c>
      <c r="D536" s="2">
        <v>1116</v>
      </c>
      <c r="F536" s="2"/>
    </row>
    <row r="537" spans="2:6" x14ac:dyDescent="0.3">
      <c r="B537" t="s">
        <v>463</v>
      </c>
      <c r="D537" s="2">
        <v>1784.5900000000001</v>
      </c>
      <c r="F537" s="2"/>
    </row>
    <row r="538" spans="2:6" x14ac:dyDescent="0.3">
      <c r="B538" t="s">
        <v>464</v>
      </c>
      <c r="D538" s="2">
        <v>2084.66</v>
      </c>
      <c r="F538" s="2"/>
    </row>
    <row r="539" spans="2:6" x14ac:dyDescent="0.3">
      <c r="B539" t="s">
        <v>465</v>
      </c>
      <c r="D539" s="2">
        <v>4458.34</v>
      </c>
      <c r="F539" s="2"/>
    </row>
    <row r="540" spans="2:6" x14ac:dyDescent="0.3">
      <c r="B540" t="s">
        <v>466</v>
      </c>
      <c r="D540" s="2">
        <v>2555.83</v>
      </c>
      <c r="F540" s="2"/>
    </row>
    <row r="541" spans="2:6" x14ac:dyDescent="0.3">
      <c r="B541" t="s">
        <v>467</v>
      </c>
      <c r="D541" s="2">
        <v>1512.2</v>
      </c>
      <c r="F541" s="2"/>
    </row>
    <row r="542" spans="2:6" x14ac:dyDescent="0.3">
      <c r="B542" t="s">
        <v>468</v>
      </c>
      <c r="D542" s="2">
        <v>1583.3700000000001</v>
      </c>
      <c r="F542" s="2"/>
    </row>
    <row r="543" spans="2:6" x14ac:dyDescent="0.3">
      <c r="B543" t="s">
        <v>469</v>
      </c>
      <c r="D543" s="2">
        <v>734.4</v>
      </c>
      <c r="F543" s="2"/>
    </row>
    <row r="544" spans="2:6" x14ac:dyDescent="0.3">
      <c r="B544" t="s">
        <v>470</v>
      </c>
      <c r="D544" s="2">
        <v>2820.83</v>
      </c>
      <c r="F544" s="2"/>
    </row>
    <row r="545" spans="1:6" x14ac:dyDescent="0.3">
      <c r="B545" t="s">
        <v>471</v>
      </c>
      <c r="D545" s="2">
        <v>3848.99</v>
      </c>
      <c r="F545" s="2"/>
    </row>
    <row r="546" spans="1:6" x14ac:dyDescent="0.3">
      <c r="B546" t="s">
        <v>472</v>
      </c>
      <c r="D546" s="2">
        <v>3485.66</v>
      </c>
      <c r="F546" s="2"/>
    </row>
    <row r="547" spans="1:6" x14ac:dyDescent="0.3">
      <c r="B547" t="s">
        <v>473</v>
      </c>
      <c r="D547" s="2">
        <v>1547.38</v>
      </c>
      <c r="F547" s="2"/>
    </row>
    <row r="548" spans="1:6" x14ac:dyDescent="0.3">
      <c r="B548" t="s">
        <v>474</v>
      </c>
      <c r="D548" s="2">
        <v>2662.93</v>
      </c>
      <c r="F548" s="2"/>
    </row>
    <row r="549" spans="1:6" x14ac:dyDescent="0.3">
      <c r="B549" t="s">
        <v>475</v>
      </c>
      <c r="D549" s="2">
        <v>3269.66</v>
      </c>
      <c r="F549" s="2"/>
    </row>
    <row r="550" spans="1:6" x14ac:dyDescent="0.3">
      <c r="B550" t="s">
        <v>476</v>
      </c>
      <c r="D550" s="2">
        <v>1043.58</v>
      </c>
      <c r="F550" s="2"/>
    </row>
    <row r="551" spans="1:6" x14ac:dyDescent="0.3">
      <c r="B551" t="s">
        <v>477</v>
      </c>
      <c r="D551" s="2">
        <v>2916</v>
      </c>
      <c r="F551" s="2"/>
    </row>
    <row r="552" spans="1:6" x14ac:dyDescent="0.3">
      <c r="B552" t="s">
        <v>478</v>
      </c>
      <c r="D552" s="2">
        <v>5328</v>
      </c>
      <c r="F552" s="2"/>
    </row>
    <row r="553" spans="1:6" x14ac:dyDescent="0.3">
      <c r="B553" t="s">
        <v>479</v>
      </c>
      <c r="D553" s="2">
        <v>2990.88</v>
      </c>
      <c r="F553" s="2"/>
    </row>
    <row r="554" spans="1:6" x14ac:dyDescent="0.3">
      <c r="B554" t="s">
        <v>480</v>
      </c>
      <c r="D554" s="2">
        <v>1365.25</v>
      </c>
      <c r="F554" s="2"/>
    </row>
    <row r="555" spans="1:6" x14ac:dyDescent="0.3">
      <c r="B555" t="s">
        <v>481</v>
      </c>
      <c r="D555" s="2">
        <v>971.61</v>
      </c>
      <c r="F555" s="2"/>
    </row>
    <row r="556" spans="1:6" x14ac:dyDescent="0.3">
      <c r="B556" t="s">
        <v>482</v>
      </c>
      <c r="D556" s="2">
        <v>3159.39</v>
      </c>
      <c r="F556" s="2"/>
    </row>
    <row r="557" spans="1:6" x14ac:dyDescent="0.3">
      <c r="B557" t="s">
        <v>483</v>
      </c>
      <c r="D557" s="2">
        <v>2087.16</v>
      </c>
      <c r="F557" s="2"/>
    </row>
    <row r="558" spans="1:6" x14ac:dyDescent="0.3">
      <c r="B558" t="s">
        <v>484</v>
      </c>
      <c r="D558" s="2">
        <v>2878.85</v>
      </c>
      <c r="F558" s="2"/>
    </row>
    <row r="559" spans="1:6" ht="15" customHeight="1" x14ac:dyDescent="0.3">
      <c r="A559" s="8" t="s">
        <v>485</v>
      </c>
      <c r="B559" s="8"/>
      <c r="C559" s="2">
        <f>SUM(D560:D561)</f>
        <v>96861.99</v>
      </c>
      <c r="F559" s="2"/>
    </row>
    <row r="560" spans="1:6" s="3" customFormat="1" x14ac:dyDescent="0.3">
      <c r="B560" s="3" t="s">
        <v>486</v>
      </c>
      <c r="C560" s="4"/>
      <c r="D560" s="4">
        <v>66387.13</v>
      </c>
      <c r="F560" s="4"/>
    </row>
    <row r="561" spans="1:7" x14ac:dyDescent="0.3">
      <c r="B561" t="s">
        <v>487</v>
      </c>
      <c r="D561" s="2">
        <v>30474.86</v>
      </c>
      <c r="F561" s="2"/>
    </row>
    <row r="562" spans="1:7" x14ac:dyDescent="0.3">
      <c r="A562" s="1" t="s">
        <v>488</v>
      </c>
      <c r="B562" s="1"/>
      <c r="C562" s="2">
        <f>SUM(D563:D565)</f>
        <v>2466.5500000000002</v>
      </c>
      <c r="F562" s="2"/>
    </row>
    <row r="563" spans="1:7" x14ac:dyDescent="0.3">
      <c r="B563" t="s">
        <v>489</v>
      </c>
      <c r="D563" s="2">
        <v>697.36</v>
      </c>
      <c r="F563" s="2"/>
    </row>
    <row r="564" spans="1:7" x14ac:dyDescent="0.3">
      <c r="B564" t="s">
        <v>490</v>
      </c>
      <c r="D564" s="2">
        <v>72</v>
      </c>
      <c r="F564" s="2"/>
    </row>
    <row r="565" spans="1:7" x14ac:dyDescent="0.3">
      <c r="B565" t="s">
        <v>172</v>
      </c>
      <c r="D565" s="2">
        <f>1257.19+440</f>
        <v>1697.19</v>
      </c>
      <c r="F565" s="2"/>
    </row>
    <row r="566" spans="1:7" x14ac:dyDescent="0.3">
      <c r="A566" s="1" t="s">
        <v>491</v>
      </c>
      <c r="B566" s="1"/>
      <c r="C566" s="2">
        <f>SUM(D567:D572)</f>
        <v>583971.77</v>
      </c>
      <c r="F566" s="2"/>
    </row>
    <row r="567" spans="1:7" x14ac:dyDescent="0.3">
      <c r="B567" t="s">
        <v>492</v>
      </c>
      <c r="D567" s="2">
        <v>11666.7</v>
      </c>
      <c r="F567" s="2"/>
    </row>
    <row r="568" spans="1:7" x14ac:dyDescent="0.3">
      <c r="B568" t="s">
        <v>493</v>
      </c>
      <c r="D568" s="2">
        <v>120447.51000000001</v>
      </c>
      <c r="F568" s="2"/>
    </row>
    <row r="569" spans="1:7" x14ac:dyDescent="0.3">
      <c r="B569" t="s">
        <v>494</v>
      </c>
      <c r="D569" s="2">
        <v>242394.74</v>
      </c>
      <c r="F569" s="2"/>
    </row>
    <row r="570" spans="1:7" x14ac:dyDescent="0.3">
      <c r="B570" t="s">
        <v>495</v>
      </c>
      <c r="D570" s="2">
        <v>41892</v>
      </c>
      <c r="F570" s="2"/>
    </row>
    <row r="571" spans="1:7" x14ac:dyDescent="0.3">
      <c r="B571" t="s">
        <v>496</v>
      </c>
      <c r="D571" s="2">
        <v>1110</v>
      </c>
      <c r="F571" s="2"/>
    </row>
    <row r="572" spans="1:7" x14ac:dyDescent="0.3">
      <c r="B572" t="s">
        <v>497</v>
      </c>
      <c r="D572" s="2">
        <v>166460.82</v>
      </c>
      <c r="F572" s="2"/>
    </row>
    <row r="573" spans="1:7" x14ac:dyDescent="0.3">
      <c r="A573" s="1" t="s">
        <v>498</v>
      </c>
      <c r="B573" s="1"/>
      <c r="C573" s="2">
        <f>SUM(D574:D577)</f>
        <v>222876.93000000002</v>
      </c>
      <c r="F573" s="2"/>
      <c r="G573" s="2"/>
    </row>
    <row r="574" spans="1:7" s="9" customFormat="1" x14ac:dyDescent="0.3">
      <c r="B574" s="9" t="s">
        <v>499</v>
      </c>
      <c r="C574" s="10"/>
      <c r="D574" s="10">
        <v>138619.20000000001</v>
      </c>
      <c r="F574" s="10"/>
    </row>
    <row r="575" spans="1:7" x14ac:dyDescent="0.3">
      <c r="B575" t="s">
        <v>500</v>
      </c>
      <c r="D575" s="2">
        <v>14536.95</v>
      </c>
      <c r="F575" s="2"/>
    </row>
    <row r="576" spans="1:7" x14ac:dyDescent="0.3">
      <c r="B576" t="s">
        <v>172</v>
      </c>
      <c r="D576" s="2">
        <v>48331.740000000005</v>
      </c>
      <c r="F576" s="2"/>
    </row>
    <row r="577" spans="1:6" x14ac:dyDescent="0.3">
      <c r="B577" t="s">
        <v>501</v>
      </c>
      <c r="D577" s="2">
        <v>21389.040000000001</v>
      </c>
      <c r="F577" s="2"/>
    </row>
    <row r="578" spans="1:6" x14ac:dyDescent="0.3">
      <c r="A578" s="1" t="s">
        <v>502</v>
      </c>
      <c r="B578" s="1"/>
      <c r="C578" s="2">
        <f>D579+D580</f>
        <v>49294.87</v>
      </c>
      <c r="F578" s="2"/>
    </row>
    <row r="579" spans="1:6" x14ac:dyDescent="0.3">
      <c r="B579" t="s">
        <v>503</v>
      </c>
      <c r="D579" s="2">
        <v>47978.32</v>
      </c>
      <c r="F579" s="2"/>
    </row>
    <row r="580" spans="1:6" x14ac:dyDescent="0.3">
      <c r="B580" t="s">
        <v>172</v>
      </c>
      <c r="D580" s="2">
        <v>1316.5500000000002</v>
      </c>
      <c r="F580" s="2"/>
    </row>
    <row r="581" spans="1:6" x14ac:dyDescent="0.3">
      <c r="A581" s="1" t="s">
        <v>504</v>
      </c>
      <c r="B581" s="1"/>
      <c r="C581" s="2">
        <f>D582+D583</f>
        <v>553571.2300000001</v>
      </c>
      <c r="F581" s="2"/>
    </row>
    <row r="582" spans="1:6" x14ac:dyDescent="0.3">
      <c r="B582" t="s">
        <v>503</v>
      </c>
      <c r="D582" s="2">
        <v>519150.2900000001</v>
      </c>
      <c r="F582" s="2"/>
    </row>
    <row r="583" spans="1:6" x14ac:dyDescent="0.3">
      <c r="B583" t="s">
        <v>172</v>
      </c>
      <c r="D583" s="2">
        <v>34420.94</v>
      </c>
      <c r="F583" s="2"/>
    </row>
    <row r="584" spans="1:6" x14ac:dyDescent="0.3">
      <c r="A584" s="1" t="s">
        <v>505</v>
      </c>
      <c r="B584" s="1"/>
      <c r="C584" s="2">
        <f>D585+D586</f>
        <v>90606.5</v>
      </c>
      <c r="F584" s="2"/>
    </row>
    <row r="585" spans="1:6" x14ac:dyDescent="0.3">
      <c r="B585" t="s">
        <v>172</v>
      </c>
      <c r="D585" s="2">
        <v>15154.98</v>
      </c>
      <c r="F585" s="2"/>
    </row>
    <row r="586" spans="1:6" x14ac:dyDescent="0.3">
      <c r="B586" t="s">
        <v>506</v>
      </c>
      <c r="D586" s="2">
        <v>75451.520000000004</v>
      </c>
      <c r="F586" s="2"/>
    </row>
    <row r="587" spans="1:6" x14ac:dyDescent="0.3">
      <c r="A587" s="1" t="s">
        <v>507</v>
      </c>
      <c r="B587" s="1"/>
      <c r="C587" s="2">
        <f>SUM(D588:D591)</f>
        <v>611022.4</v>
      </c>
      <c r="F587" s="2"/>
    </row>
    <row r="588" spans="1:6" x14ac:dyDescent="0.3">
      <c r="B588" t="s">
        <v>508</v>
      </c>
      <c r="D588" s="2">
        <v>106.21</v>
      </c>
      <c r="F588" s="2"/>
    </row>
    <row r="589" spans="1:6" x14ac:dyDescent="0.3">
      <c r="B589" t="s">
        <v>509</v>
      </c>
      <c r="D589" s="2">
        <v>322465.20999999996</v>
      </c>
      <c r="F589" s="2"/>
    </row>
    <row r="590" spans="1:6" x14ac:dyDescent="0.3">
      <c r="B590" t="s">
        <v>172</v>
      </c>
      <c r="D590" s="2">
        <v>110139.89</v>
      </c>
      <c r="F590" s="2"/>
    </row>
    <row r="591" spans="1:6" x14ac:dyDescent="0.3">
      <c r="B591" t="s">
        <v>510</v>
      </c>
      <c r="D591" s="2">
        <v>178311.09</v>
      </c>
      <c r="F591" s="2"/>
    </row>
    <row r="592" spans="1:6" x14ac:dyDescent="0.3">
      <c r="A592" s="1" t="s">
        <v>511</v>
      </c>
      <c r="B592" s="1"/>
      <c r="C592" s="2">
        <f>SUM(D593:D595)</f>
        <v>121462.21999999999</v>
      </c>
      <c r="F592" s="2"/>
    </row>
    <row r="593" spans="1:6" x14ac:dyDescent="0.3">
      <c r="B593" t="s">
        <v>172</v>
      </c>
      <c r="D593" s="2">
        <v>8883.16</v>
      </c>
      <c r="F593" s="2"/>
    </row>
    <row r="594" spans="1:6" x14ac:dyDescent="0.3">
      <c r="B594" t="s">
        <v>510</v>
      </c>
      <c r="D594" s="2">
        <v>40378.01</v>
      </c>
      <c r="F594" s="2"/>
    </row>
    <row r="595" spans="1:6" x14ac:dyDescent="0.3">
      <c r="B595" t="s">
        <v>512</v>
      </c>
      <c r="D595" s="2">
        <v>72201.049999999988</v>
      </c>
      <c r="F595" s="2"/>
    </row>
    <row r="596" spans="1:6" x14ac:dyDescent="0.3">
      <c r="A596" s="1" t="s">
        <v>513</v>
      </c>
      <c r="B596" s="1"/>
      <c r="C596" s="2">
        <f>SUM(D597:D606)</f>
        <v>339311.06000000006</v>
      </c>
      <c r="F596" s="2"/>
    </row>
    <row r="597" spans="1:6" x14ac:dyDescent="0.3">
      <c r="B597" t="s">
        <v>514</v>
      </c>
      <c r="D597" s="2">
        <v>45837.5</v>
      </c>
      <c r="F597" s="2"/>
    </row>
    <row r="598" spans="1:6" x14ac:dyDescent="0.3">
      <c r="B598" t="s">
        <v>515</v>
      </c>
      <c r="D598" s="2">
        <v>36750</v>
      </c>
      <c r="F598" s="2"/>
    </row>
    <row r="599" spans="1:6" x14ac:dyDescent="0.3">
      <c r="B599" t="s">
        <v>516</v>
      </c>
      <c r="D599" s="2">
        <v>103742.82</v>
      </c>
      <c r="F599" s="2"/>
    </row>
    <row r="600" spans="1:6" x14ac:dyDescent="0.3">
      <c r="B600" t="s">
        <v>172</v>
      </c>
      <c r="D600" s="2">
        <v>64544.749999999993</v>
      </c>
      <c r="F600" s="2"/>
    </row>
    <row r="601" spans="1:6" x14ac:dyDescent="0.3">
      <c r="B601" t="s">
        <v>517</v>
      </c>
      <c r="D601" s="2">
        <v>1253</v>
      </c>
      <c r="F601" s="2"/>
    </row>
    <row r="602" spans="1:6" x14ac:dyDescent="0.3">
      <c r="B602" t="s">
        <v>518</v>
      </c>
      <c r="D602" s="2">
        <v>2700</v>
      </c>
      <c r="F602" s="2"/>
    </row>
    <row r="603" spans="1:6" x14ac:dyDescent="0.3">
      <c r="B603" t="s">
        <v>506</v>
      </c>
      <c r="D603" s="2">
        <v>57626.02</v>
      </c>
      <c r="F603" s="2"/>
    </row>
    <row r="604" spans="1:6" x14ac:dyDescent="0.3">
      <c r="B604" t="s">
        <v>519</v>
      </c>
      <c r="D604" s="2">
        <v>6721.25</v>
      </c>
      <c r="F604" s="2"/>
    </row>
    <row r="605" spans="1:6" x14ac:dyDescent="0.3">
      <c r="B605" t="s">
        <v>520</v>
      </c>
      <c r="D605" s="2">
        <v>3913.76</v>
      </c>
      <c r="F605" s="2"/>
    </row>
    <row r="606" spans="1:6" x14ac:dyDescent="0.3">
      <c r="B606" t="s">
        <v>521</v>
      </c>
      <c r="D606" s="2">
        <v>16221.960000000001</v>
      </c>
      <c r="F606" s="2"/>
    </row>
    <row r="607" spans="1:6" x14ac:dyDescent="0.3">
      <c r="A607" s="1" t="s">
        <v>522</v>
      </c>
      <c r="B607" s="1"/>
      <c r="C607" s="2">
        <f>SUM(D608:D618)</f>
        <v>298644.15000000002</v>
      </c>
      <c r="F607" s="2"/>
    </row>
    <row r="608" spans="1:6" s="11" customFormat="1" x14ac:dyDescent="0.3">
      <c r="B608" s="11" t="s">
        <v>523</v>
      </c>
      <c r="C608" s="12"/>
      <c r="D608" s="12">
        <v>17900</v>
      </c>
      <c r="F608" s="12"/>
    </row>
    <row r="609" spans="1:6" x14ac:dyDescent="0.3">
      <c r="B609" t="s">
        <v>524</v>
      </c>
      <c r="D609" s="2">
        <v>2819.92</v>
      </c>
      <c r="F609" s="2"/>
    </row>
    <row r="610" spans="1:6" x14ac:dyDescent="0.3">
      <c r="B610" t="s">
        <v>525</v>
      </c>
      <c r="D610" s="2">
        <v>100074.81</v>
      </c>
      <c r="F610" s="2"/>
    </row>
    <row r="611" spans="1:6" x14ac:dyDescent="0.3">
      <c r="B611" t="s">
        <v>526</v>
      </c>
      <c r="D611" s="2">
        <v>25247.52</v>
      </c>
      <c r="F611" s="2"/>
    </row>
    <row r="612" spans="1:6" x14ac:dyDescent="0.3">
      <c r="B612" t="s">
        <v>527</v>
      </c>
      <c r="D612" s="2">
        <v>24800</v>
      </c>
      <c r="F612" s="2"/>
    </row>
    <row r="613" spans="1:6" x14ac:dyDescent="0.3">
      <c r="B613" t="s">
        <v>528</v>
      </c>
      <c r="D613" s="2">
        <v>1194.33</v>
      </c>
      <c r="F613" s="2"/>
    </row>
    <row r="614" spans="1:6" x14ac:dyDescent="0.3">
      <c r="B614" t="s">
        <v>172</v>
      </c>
      <c r="D614" s="2">
        <v>45366.57</v>
      </c>
      <c r="F614" s="2"/>
    </row>
    <row r="615" spans="1:6" x14ac:dyDescent="0.3">
      <c r="B615" t="s">
        <v>529</v>
      </c>
      <c r="D615" s="2">
        <v>35332</v>
      </c>
      <c r="F615" s="2"/>
    </row>
    <row r="616" spans="1:6" x14ac:dyDescent="0.3">
      <c r="B616" t="s">
        <v>75</v>
      </c>
      <c r="D616" s="2">
        <v>2134.89</v>
      </c>
      <c r="F616" s="2"/>
    </row>
    <row r="617" spans="1:6" x14ac:dyDescent="0.3">
      <c r="B617" t="s">
        <v>530</v>
      </c>
      <c r="D617" s="2">
        <v>32092.05</v>
      </c>
      <c r="F617" s="2"/>
    </row>
    <row r="618" spans="1:6" x14ac:dyDescent="0.3">
      <c r="B618" t="s">
        <v>531</v>
      </c>
      <c r="D618" s="2">
        <v>11682.060000000001</v>
      </c>
      <c r="F618" s="2"/>
    </row>
    <row r="619" spans="1:6" x14ac:dyDescent="0.3">
      <c r="A619" s="1" t="s">
        <v>532</v>
      </c>
      <c r="B619" s="1"/>
      <c r="C619" s="2">
        <f>SUM(D620:D622)</f>
        <v>1244322.1599999999</v>
      </c>
      <c r="F619" s="2"/>
    </row>
    <row r="620" spans="1:6" x14ac:dyDescent="0.3">
      <c r="B620" t="s">
        <v>533</v>
      </c>
      <c r="D620" s="2">
        <v>742052.94</v>
      </c>
      <c r="F620" s="2"/>
    </row>
    <row r="621" spans="1:6" x14ac:dyDescent="0.3">
      <c r="B621" t="s">
        <v>172</v>
      </c>
      <c r="D621" s="2">
        <v>224836.78000000003</v>
      </c>
      <c r="F621" s="2"/>
    </row>
    <row r="622" spans="1:6" x14ac:dyDescent="0.3">
      <c r="B622" t="s">
        <v>534</v>
      </c>
      <c r="D622" s="2">
        <v>277432.44</v>
      </c>
      <c r="F622" s="2"/>
    </row>
    <row r="623" spans="1:6" x14ac:dyDescent="0.3">
      <c r="A623" s="1" t="s">
        <v>535</v>
      </c>
      <c r="B623" s="1"/>
      <c r="C623" s="2">
        <f>SUM(D624:D628)</f>
        <v>109213.51</v>
      </c>
      <c r="F623" s="2"/>
    </row>
    <row r="624" spans="1:6" x14ac:dyDescent="0.3">
      <c r="B624" t="s">
        <v>536</v>
      </c>
      <c r="D624" s="2">
        <v>15437.5</v>
      </c>
      <c r="F624" s="2"/>
    </row>
    <row r="625" spans="1:6" x14ac:dyDescent="0.3">
      <c r="B625" t="s">
        <v>537</v>
      </c>
      <c r="D625" s="2">
        <f>19850+19531.81</f>
        <v>39381.81</v>
      </c>
      <c r="F625" s="2"/>
    </row>
    <row r="626" spans="1:6" x14ac:dyDescent="0.3">
      <c r="B626" t="s">
        <v>172</v>
      </c>
      <c r="D626" s="2">
        <v>11684.2</v>
      </c>
      <c r="F626" s="2"/>
    </row>
    <row r="627" spans="1:6" x14ac:dyDescent="0.3">
      <c r="B627" t="s">
        <v>538</v>
      </c>
      <c r="D627" s="2">
        <v>3550</v>
      </c>
      <c r="F627" s="2"/>
    </row>
    <row r="628" spans="1:6" x14ac:dyDescent="0.3">
      <c r="B628" t="s">
        <v>252</v>
      </c>
      <c r="D628" s="2">
        <v>39160</v>
      </c>
      <c r="F628" s="2"/>
    </row>
    <row r="629" spans="1:6" x14ac:dyDescent="0.3">
      <c r="A629" s="1" t="s">
        <v>539</v>
      </c>
      <c r="B629" s="1"/>
      <c r="C629" s="2">
        <f>SUM(D630:D639)</f>
        <v>110844.51000000001</v>
      </c>
      <c r="F629" s="2"/>
    </row>
    <row r="630" spans="1:6" x14ac:dyDescent="0.3">
      <c r="B630" t="s">
        <v>540</v>
      </c>
      <c r="D630" s="2">
        <v>15055.529999999999</v>
      </c>
      <c r="F630" s="2"/>
    </row>
    <row r="631" spans="1:6" x14ac:dyDescent="0.3">
      <c r="B631" s="11" t="s">
        <v>541</v>
      </c>
      <c r="D631" s="2">
        <v>15388.66</v>
      </c>
      <c r="F631" s="2"/>
    </row>
    <row r="632" spans="1:6" x14ac:dyDescent="0.3">
      <c r="B632" t="s">
        <v>542</v>
      </c>
      <c r="D632" s="2">
        <v>3673.13</v>
      </c>
      <c r="F632" s="2"/>
    </row>
    <row r="633" spans="1:6" x14ac:dyDescent="0.3">
      <c r="B633" t="s">
        <v>487</v>
      </c>
      <c r="D633" s="2">
        <v>54845.71</v>
      </c>
      <c r="F633" s="2"/>
    </row>
    <row r="634" spans="1:6" x14ac:dyDescent="0.3">
      <c r="B634" t="s">
        <v>543</v>
      </c>
      <c r="D634" s="2">
        <v>7214.93</v>
      </c>
      <c r="F634" s="2"/>
    </row>
    <row r="635" spans="1:6" x14ac:dyDescent="0.3">
      <c r="B635" t="s">
        <v>544</v>
      </c>
      <c r="D635" s="2">
        <v>4115.57</v>
      </c>
      <c r="F635" s="2"/>
    </row>
    <row r="636" spans="1:6" x14ac:dyDescent="0.3">
      <c r="B636" t="s">
        <v>172</v>
      </c>
      <c r="D636" s="2">
        <v>5980.59</v>
      </c>
      <c r="F636" s="2"/>
    </row>
    <row r="637" spans="1:6" x14ac:dyDescent="0.3">
      <c r="B637" t="s">
        <v>545</v>
      </c>
      <c r="D637" s="2">
        <v>453.49</v>
      </c>
      <c r="F637" s="2"/>
    </row>
    <row r="638" spans="1:6" x14ac:dyDescent="0.3">
      <c r="B638" t="s">
        <v>546</v>
      </c>
      <c r="D638" s="2">
        <v>1979.3000000000002</v>
      </c>
      <c r="F638" s="2"/>
    </row>
    <row r="639" spans="1:6" x14ac:dyDescent="0.3">
      <c r="B639" t="s">
        <v>547</v>
      </c>
      <c r="D639" s="2">
        <v>2137.6</v>
      </c>
      <c r="F639" s="2"/>
    </row>
    <row r="640" spans="1:6" x14ac:dyDescent="0.3">
      <c r="A640" s="1" t="s">
        <v>548</v>
      </c>
      <c r="B640" s="1"/>
      <c r="C640" s="2">
        <f>SUM(D641:D642)</f>
        <v>179982.51</v>
      </c>
      <c r="F640" s="2"/>
    </row>
    <row r="641" spans="1:6" x14ac:dyDescent="0.3">
      <c r="B641" t="s">
        <v>172</v>
      </c>
      <c r="D641" s="2">
        <v>16093.529999999999</v>
      </c>
      <c r="F641" s="2"/>
    </row>
    <row r="642" spans="1:6" x14ac:dyDescent="0.3">
      <c r="B642" t="s">
        <v>549</v>
      </c>
      <c r="D642" s="2">
        <v>163888.98000000001</v>
      </c>
      <c r="F642" s="2"/>
    </row>
    <row r="643" spans="1:6" x14ac:dyDescent="0.3">
      <c r="A643" s="1" t="s">
        <v>550</v>
      </c>
      <c r="B643" s="1"/>
      <c r="C643" s="2">
        <f>SUM(D644:D645)</f>
        <v>5336.5499999999993</v>
      </c>
      <c r="F643" s="2"/>
    </row>
    <row r="644" spans="1:6" x14ac:dyDescent="0.3">
      <c r="B644" t="s">
        <v>172</v>
      </c>
      <c r="D644" s="2">
        <v>2891.5499999999997</v>
      </c>
      <c r="F644" s="2"/>
    </row>
    <row r="645" spans="1:6" x14ac:dyDescent="0.3">
      <c r="B645" t="s">
        <v>551</v>
      </c>
      <c r="D645" s="2">
        <v>2445</v>
      </c>
      <c r="F645" s="2"/>
    </row>
    <row r="646" spans="1:6" x14ac:dyDescent="0.3">
      <c r="A646" s="1" t="s">
        <v>552</v>
      </c>
      <c r="B646" s="1"/>
      <c r="C646" s="2">
        <f>SUM(D647:D656)</f>
        <v>4229059.67</v>
      </c>
      <c r="F646" s="2"/>
    </row>
    <row r="647" spans="1:6" x14ac:dyDescent="0.3">
      <c r="B647" t="s">
        <v>285</v>
      </c>
      <c r="D647" s="2">
        <v>192</v>
      </c>
      <c r="F647" s="2"/>
    </row>
    <row r="648" spans="1:6" x14ac:dyDescent="0.3">
      <c r="B648" t="s">
        <v>553</v>
      </c>
      <c r="D648" s="2">
        <v>2622.85</v>
      </c>
      <c r="F648" s="2"/>
    </row>
    <row r="649" spans="1:6" x14ac:dyDescent="0.3">
      <c r="B649" t="s">
        <v>554</v>
      </c>
      <c r="D649" s="2">
        <v>7419.34</v>
      </c>
      <c r="F649" s="2"/>
    </row>
    <row r="650" spans="1:6" x14ac:dyDescent="0.3">
      <c r="B650" t="s">
        <v>555</v>
      </c>
      <c r="D650" s="2">
        <v>1500</v>
      </c>
      <c r="F650" s="2"/>
    </row>
    <row r="651" spans="1:6" x14ac:dyDescent="0.3">
      <c r="B651" t="s">
        <v>172</v>
      </c>
      <c r="D651" s="2">
        <v>637639.00000000012</v>
      </c>
      <c r="F651" s="2"/>
    </row>
    <row r="652" spans="1:6" x14ac:dyDescent="0.3">
      <c r="B652" t="s">
        <v>391</v>
      </c>
      <c r="D652" s="2">
        <v>19107</v>
      </c>
      <c r="F652" s="2"/>
    </row>
    <row r="653" spans="1:6" x14ac:dyDescent="0.3">
      <c r="B653" t="s">
        <v>556</v>
      </c>
      <c r="D653" s="2">
        <v>3521637.4799999995</v>
      </c>
      <c r="F653" s="2"/>
    </row>
    <row r="654" spans="1:6" x14ac:dyDescent="0.3">
      <c r="B654" t="s">
        <v>557</v>
      </c>
      <c r="D654" s="2">
        <v>9451.380000000001</v>
      </c>
      <c r="F654" s="2"/>
    </row>
    <row r="655" spans="1:6" x14ac:dyDescent="0.3">
      <c r="B655" t="s">
        <v>558</v>
      </c>
      <c r="D655" s="2">
        <v>20622.62</v>
      </c>
      <c r="F655" s="2"/>
    </row>
    <row r="656" spans="1:6" x14ac:dyDescent="0.3">
      <c r="B656" t="s">
        <v>559</v>
      </c>
      <c r="D656" s="2">
        <v>8868</v>
      </c>
      <c r="F656" s="2"/>
    </row>
    <row r="657" spans="1:6" x14ac:dyDescent="0.3">
      <c r="A657" s="1" t="s">
        <v>560</v>
      </c>
      <c r="B657" s="1"/>
      <c r="C657" s="2">
        <f>D658</f>
        <v>22153000</v>
      </c>
      <c r="F657" s="2"/>
    </row>
    <row r="658" spans="1:6" x14ac:dyDescent="0.3">
      <c r="B658" t="s">
        <v>561</v>
      </c>
      <c r="D658" s="2">
        <v>22153000</v>
      </c>
      <c r="F658" s="2"/>
    </row>
    <row r="659" spans="1:6" x14ac:dyDescent="0.3">
      <c r="A659" s="1" t="s">
        <v>562</v>
      </c>
      <c r="B659" s="1"/>
      <c r="C659" s="2">
        <f>D660</f>
        <v>114864000</v>
      </c>
      <c r="F659" s="2"/>
    </row>
    <row r="660" spans="1:6" x14ac:dyDescent="0.3">
      <c r="B660" t="s">
        <v>563</v>
      </c>
      <c r="D660" s="2">
        <v>114864000</v>
      </c>
      <c r="F660" s="2"/>
    </row>
    <row r="661" spans="1:6" x14ac:dyDescent="0.3">
      <c r="A661" s="1" t="s">
        <v>564</v>
      </c>
      <c r="B661" s="1"/>
      <c r="C661" s="2">
        <f>D662</f>
        <v>298759.23</v>
      </c>
      <c r="F661" s="2"/>
    </row>
    <row r="662" spans="1:6" x14ac:dyDescent="0.3">
      <c r="B662" t="s">
        <v>565</v>
      </c>
      <c r="D662" s="2">
        <f>280358.85+4977.3+423.08+13000</f>
        <v>298759.23</v>
      </c>
      <c r="F662" s="2"/>
    </row>
    <row r="663" spans="1:6" ht="14.4" customHeight="1" x14ac:dyDescent="0.3">
      <c r="A663" s="13" t="s">
        <v>566</v>
      </c>
      <c r="B663" s="5"/>
      <c r="C663" s="2">
        <f>SUM(D664:D664)</f>
        <v>6650</v>
      </c>
      <c r="F663" s="2"/>
    </row>
    <row r="664" spans="1:6" x14ac:dyDescent="0.3">
      <c r="B664" t="s">
        <v>567</v>
      </c>
      <c r="D664" s="2">
        <v>6650</v>
      </c>
      <c r="F664" s="2"/>
    </row>
    <row r="665" spans="1:6" x14ac:dyDescent="0.3">
      <c r="A665" s="1" t="s">
        <v>568</v>
      </c>
      <c r="B665" s="1"/>
      <c r="C665" s="2">
        <f>SUM(D666:D686)</f>
        <v>224806.02</v>
      </c>
      <c r="F665" s="2"/>
    </row>
    <row r="666" spans="1:6" x14ac:dyDescent="0.3">
      <c r="B666" t="s">
        <v>569</v>
      </c>
      <c r="D666" s="2">
        <v>4662.66</v>
      </c>
      <c r="F666" s="2"/>
    </row>
    <row r="667" spans="1:6" x14ac:dyDescent="0.3">
      <c r="B667" t="s">
        <v>130</v>
      </c>
      <c r="D667" s="2">
        <v>11584</v>
      </c>
      <c r="F667" s="2"/>
    </row>
    <row r="668" spans="1:6" x14ac:dyDescent="0.3">
      <c r="B668" t="s">
        <v>285</v>
      </c>
      <c r="D668" s="2">
        <v>10448</v>
      </c>
      <c r="F668" s="2"/>
    </row>
    <row r="669" spans="1:6" x14ac:dyDescent="0.3">
      <c r="B669" t="s">
        <v>286</v>
      </c>
      <c r="D669" s="2">
        <v>2430</v>
      </c>
      <c r="F669" s="2"/>
    </row>
    <row r="670" spans="1:6" x14ac:dyDescent="0.3">
      <c r="B670" t="s">
        <v>570</v>
      </c>
      <c r="D670" s="2">
        <v>166.02</v>
      </c>
      <c r="F670" s="2"/>
    </row>
    <row r="671" spans="1:6" x14ac:dyDescent="0.3">
      <c r="B671" t="s">
        <v>571</v>
      </c>
      <c r="D671" s="2">
        <v>720</v>
      </c>
      <c r="F671" s="2"/>
    </row>
    <row r="672" spans="1:6" x14ac:dyDescent="0.3">
      <c r="B672" t="s">
        <v>319</v>
      </c>
      <c r="D672" s="2">
        <v>12083.35</v>
      </c>
      <c r="F672" s="2"/>
    </row>
    <row r="673" spans="1:6" x14ac:dyDescent="0.3">
      <c r="B673" t="s">
        <v>572</v>
      </c>
      <c r="D673" s="2">
        <v>2760</v>
      </c>
      <c r="F673" s="2"/>
    </row>
    <row r="674" spans="1:6" x14ac:dyDescent="0.3">
      <c r="B674" t="s">
        <v>155</v>
      </c>
      <c r="D674" s="2">
        <v>24764.41</v>
      </c>
      <c r="F674" s="2"/>
    </row>
    <row r="675" spans="1:6" x14ac:dyDescent="0.3">
      <c r="B675" t="s">
        <v>156</v>
      </c>
      <c r="D675" s="2">
        <v>10000</v>
      </c>
      <c r="F675" s="2"/>
    </row>
    <row r="676" spans="1:6" x14ac:dyDescent="0.3">
      <c r="B676" t="s">
        <v>573</v>
      </c>
      <c r="D676" s="2">
        <v>8460</v>
      </c>
      <c r="F676" s="2"/>
    </row>
    <row r="677" spans="1:6" x14ac:dyDescent="0.3">
      <c r="B677" t="s">
        <v>172</v>
      </c>
      <c r="D677" s="2">
        <v>37390.14999999998</v>
      </c>
      <c r="F677" s="2"/>
    </row>
    <row r="678" spans="1:6" x14ac:dyDescent="0.3">
      <c r="B678" t="s">
        <v>574</v>
      </c>
      <c r="D678" s="2">
        <v>4872.7699999999995</v>
      </c>
      <c r="F678" s="2"/>
    </row>
    <row r="679" spans="1:6" x14ac:dyDescent="0.3">
      <c r="B679" t="s">
        <v>371</v>
      </c>
      <c r="D679" s="2">
        <v>13000.04</v>
      </c>
      <c r="F679" s="2"/>
    </row>
    <row r="680" spans="1:6" x14ac:dyDescent="0.3">
      <c r="B680" t="s">
        <v>391</v>
      </c>
      <c r="D680" s="2">
        <v>5250</v>
      </c>
      <c r="F680" s="2"/>
    </row>
    <row r="681" spans="1:6" x14ac:dyDescent="0.3">
      <c r="B681" t="s">
        <v>575</v>
      </c>
      <c r="D681" s="2">
        <v>7686</v>
      </c>
      <c r="F681" s="2"/>
    </row>
    <row r="682" spans="1:6" x14ac:dyDescent="0.3">
      <c r="B682" t="s">
        <v>576</v>
      </c>
      <c r="D682" s="2">
        <f>10422+5003.9</f>
        <v>15425.9</v>
      </c>
      <c r="F682" s="2"/>
    </row>
    <row r="683" spans="1:6" x14ac:dyDescent="0.3">
      <c r="B683" t="s">
        <v>403</v>
      </c>
      <c r="D683" s="2">
        <v>44327.76</v>
      </c>
      <c r="F683" s="2"/>
    </row>
    <row r="684" spans="1:6" x14ac:dyDescent="0.3">
      <c r="B684" t="s">
        <v>407</v>
      </c>
      <c r="D684" s="2">
        <v>2274.96</v>
      </c>
      <c r="F684" s="2"/>
    </row>
    <row r="685" spans="1:6" x14ac:dyDescent="0.3">
      <c r="B685" t="s">
        <v>206</v>
      </c>
      <c r="D685" s="2">
        <v>4196</v>
      </c>
      <c r="F685" s="2"/>
    </row>
    <row r="686" spans="1:6" x14ac:dyDescent="0.3">
      <c r="B686" t="s">
        <v>449</v>
      </c>
      <c r="D686" s="2">
        <v>2304</v>
      </c>
      <c r="F686" s="2"/>
    </row>
    <row r="687" spans="1:6" x14ac:dyDescent="0.3">
      <c r="A687" s="1" t="s">
        <v>577</v>
      </c>
      <c r="B687" s="1"/>
      <c r="C687" s="2">
        <f>SUM(D688:D689)</f>
        <v>1872</v>
      </c>
      <c r="F687" s="2"/>
    </row>
    <row r="688" spans="1:6" x14ac:dyDescent="0.3">
      <c r="B688" t="s">
        <v>172</v>
      </c>
      <c r="D688" s="2">
        <v>72</v>
      </c>
      <c r="F688" s="2"/>
    </row>
    <row r="689" spans="1:7" x14ac:dyDescent="0.3">
      <c r="B689" t="s">
        <v>252</v>
      </c>
      <c r="D689" s="2">
        <v>1800</v>
      </c>
      <c r="F689" s="2"/>
    </row>
    <row r="690" spans="1:7" x14ac:dyDescent="0.3">
      <c r="A690" s="1" t="s">
        <v>578</v>
      </c>
      <c r="B690" s="1"/>
      <c r="C690" s="2">
        <f>D691+D692</f>
        <v>2298.0700000000002</v>
      </c>
      <c r="F690" s="2"/>
    </row>
    <row r="691" spans="1:7" x14ac:dyDescent="0.3">
      <c r="B691" t="s">
        <v>579</v>
      </c>
      <c r="D691" s="2">
        <v>1835.17</v>
      </c>
      <c r="F691" s="2"/>
    </row>
    <row r="692" spans="1:7" x14ac:dyDescent="0.3">
      <c r="B692" t="s">
        <v>580</v>
      </c>
      <c r="D692" s="2">
        <v>462.9</v>
      </c>
      <c r="F692" s="2"/>
    </row>
    <row r="693" spans="1:7" x14ac:dyDescent="0.3">
      <c r="A693" s="1" t="s">
        <v>581</v>
      </c>
      <c r="B693" s="1"/>
      <c r="C693" s="2">
        <f>D694+D695</f>
        <v>164653.31</v>
      </c>
      <c r="F693" s="2"/>
      <c r="G693" s="2"/>
    </row>
    <row r="694" spans="1:7" x14ac:dyDescent="0.3">
      <c r="B694" t="s">
        <v>582</v>
      </c>
      <c r="D694" s="2">
        <f>264.86+121456.87+42926.58</f>
        <v>164648.31</v>
      </c>
      <c r="F694" s="2"/>
    </row>
    <row r="695" spans="1:7" x14ac:dyDescent="0.3">
      <c r="B695" t="s">
        <v>542</v>
      </c>
      <c r="D695" s="2">
        <v>5</v>
      </c>
      <c r="F695" s="2"/>
    </row>
    <row r="696" spans="1:7" x14ac:dyDescent="0.3">
      <c r="A696" s="1" t="s">
        <v>583</v>
      </c>
      <c r="B696" s="1"/>
      <c r="C696" s="2">
        <f>D697</f>
        <v>1819389.29</v>
      </c>
      <c r="F696" s="2"/>
    </row>
    <row r="697" spans="1:7" x14ac:dyDescent="0.3">
      <c r="B697" t="s">
        <v>584</v>
      </c>
      <c r="D697" s="2">
        <f>1824.22+1817565.07</f>
        <v>1819389.29</v>
      </c>
      <c r="F697" s="2"/>
    </row>
    <row r="698" spans="1:7" x14ac:dyDescent="0.3">
      <c r="A698" s="1" t="s">
        <v>585</v>
      </c>
      <c r="B698" s="1"/>
      <c r="C698" s="2">
        <f>D699</f>
        <v>39184</v>
      </c>
      <c r="F698" s="2"/>
    </row>
    <row r="699" spans="1:7" x14ac:dyDescent="0.3">
      <c r="B699" t="s">
        <v>586</v>
      </c>
      <c r="D699" s="2">
        <v>39184</v>
      </c>
      <c r="F699" s="2"/>
    </row>
    <row r="700" spans="1:7" x14ac:dyDescent="0.3">
      <c r="A700" s="1" t="s">
        <v>587</v>
      </c>
      <c r="B700" s="1"/>
      <c r="C700" s="2">
        <f>D701</f>
        <v>42670.71</v>
      </c>
      <c r="F700" s="2"/>
    </row>
    <row r="701" spans="1:7" x14ac:dyDescent="0.3">
      <c r="B701" t="s">
        <v>588</v>
      </c>
      <c r="D701" s="2">
        <v>42670.71</v>
      </c>
      <c r="F701" s="2"/>
    </row>
    <row r="702" spans="1:7" x14ac:dyDescent="0.3">
      <c r="A702" s="1" t="s">
        <v>589</v>
      </c>
      <c r="B702" s="1"/>
      <c r="C702" s="2">
        <f>D703+D704+D705</f>
        <v>9110.09</v>
      </c>
      <c r="F702" s="2"/>
    </row>
    <row r="703" spans="1:7" x14ac:dyDescent="0.3">
      <c r="B703" t="s">
        <v>590</v>
      </c>
      <c r="D703" s="2">
        <f>375+2270</f>
        <v>2645</v>
      </c>
      <c r="F703" s="2"/>
    </row>
    <row r="704" spans="1:7" x14ac:dyDescent="0.3">
      <c r="B704" t="s">
        <v>591</v>
      </c>
      <c r="D704" s="2">
        <v>406.03</v>
      </c>
      <c r="F704" s="2"/>
    </row>
    <row r="705" spans="1:7" x14ac:dyDescent="0.3">
      <c r="B705" t="s">
        <v>592</v>
      </c>
      <c r="D705" s="2">
        <v>6059.06</v>
      </c>
      <c r="F705" s="2"/>
    </row>
    <row r="706" spans="1:7" x14ac:dyDescent="0.3">
      <c r="A706" s="1" t="s">
        <v>593</v>
      </c>
      <c r="B706" s="1"/>
      <c r="C706" s="2">
        <f>D707</f>
        <v>30850.170000000002</v>
      </c>
      <c r="F706" s="2"/>
    </row>
    <row r="707" spans="1:7" x14ac:dyDescent="0.3">
      <c r="B707" t="s">
        <v>594</v>
      </c>
      <c r="D707" s="2">
        <f>132.72+30545.95+87.9+83.6</f>
        <v>30850.170000000002</v>
      </c>
      <c r="F707" s="2"/>
    </row>
    <row r="708" spans="1:7" ht="14.4" customHeight="1" x14ac:dyDescent="0.3">
      <c r="A708" s="14" t="s">
        <v>595</v>
      </c>
      <c r="B708" s="5"/>
      <c r="C708" s="2">
        <f>SUM(D709:D712)</f>
        <v>58449.600000000006</v>
      </c>
    </row>
    <row r="709" spans="1:7" x14ac:dyDescent="0.3">
      <c r="B709" t="s">
        <v>596</v>
      </c>
      <c r="D709" s="2">
        <v>3477.54</v>
      </c>
      <c r="F709" s="2"/>
    </row>
    <row r="710" spans="1:7" s="3" customFormat="1" x14ac:dyDescent="0.3">
      <c r="B710" s="3" t="s">
        <v>597</v>
      </c>
      <c r="C710" s="4"/>
      <c r="D710" s="4">
        <f>31192.9+4691</f>
        <v>35883.9</v>
      </c>
      <c r="F710" s="4"/>
    </row>
    <row r="711" spans="1:7" x14ac:dyDescent="0.3">
      <c r="B711" t="s">
        <v>598</v>
      </c>
      <c r="D711" s="2">
        <v>8676.4</v>
      </c>
      <c r="F711" s="2"/>
    </row>
    <row r="712" spans="1:7" x14ac:dyDescent="0.3">
      <c r="B712" t="s">
        <v>599</v>
      </c>
      <c r="D712" s="2">
        <v>10411.76</v>
      </c>
      <c r="F712" s="2"/>
    </row>
    <row r="713" spans="1:7" x14ac:dyDescent="0.3">
      <c r="A713" s="1" t="s">
        <v>600</v>
      </c>
      <c r="B713" s="1"/>
      <c r="C713" s="2">
        <f>SUM(D714:D715)</f>
        <v>8406.31</v>
      </c>
      <c r="F713" s="2"/>
    </row>
    <row r="714" spans="1:7" x14ac:dyDescent="0.3">
      <c r="B714" t="s">
        <v>601</v>
      </c>
      <c r="D714" s="2">
        <f>2223+1881+2052</f>
        <v>6156</v>
      </c>
      <c r="F714" s="2"/>
    </row>
    <row r="715" spans="1:7" x14ac:dyDescent="0.3">
      <c r="B715" t="s">
        <v>602</v>
      </c>
      <c r="D715" s="2">
        <v>2250.31</v>
      </c>
      <c r="F715" s="2"/>
    </row>
    <row r="716" spans="1:7" x14ac:dyDescent="0.3">
      <c r="A716" s="1" t="s">
        <v>603</v>
      </c>
      <c r="B716" s="1"/>
      <c r="C716" s="2">
        <f>D717</f>
        <v>34830.14</v>
      </c>
      <c r="F716" s="2"/>
    </row>
    <row r="717" spans="1:7" x14ac:dyDescent="0.3">
      <c r="B717" t="s">
        <v>45</v>
      </c>
      <c r="D717" s="2">
        <v>34830.14</v>
      </c>
      <c r="F717" s="2"/>
    </row>
    <row r="718" spans="1:7" x14ac:dyDescent="0.3">
      <c r="A718" s="1" t="s">
        <v>604</v>
      </c>
      <c r="B718" s="1"/>
      <c r="C718" s="2">
        <f>D719</f>
        <v>15650</v>
      </c>
      <c r="F718" s="2"/>
    </row>
    <row r="719" spans="1:7" x14ac:dyDescent="0.3">
      <c r="B719" t="s">
        <v>605</v>
      </c>
      <c r="D719" s="2">
        <v>15650</v>
      </c>
      <c r="F719" s="2"/>
    </row>
    <row r="720" spans="1:7" x14ac:dyDescent="0.3">
      <c r="A720" s="1" t="s">
        <v>606</v>
      </c>
      <c r="B720" s="1"/>
      <c r="C720" s="2">
        <f>SUM(D721:D733)</f>
        <v>168147.96</v>
      </c>
      <c r="F720" s="2"/>
      <c r="G720" s="2"/>
    </row>
    <row r="721" spans="1:6" x14ac:dyDescent="0.3">
      <c r="B721" t="s">
        <v>160</v>
      </c>
      <c r="D721" s="2">
        <v>5577.33</v>
      </c>
      <c r="F721" s="2"/>
    </row>
    <row r="722" spans="1:6" x14ac:dyDescent="0.3">
      <c r="B722" t="s">
        <v>361</v>
      </c>
      <c r="D722" s="2">
        <v>2700</v>
      </c>
      <c r="F722" s="2"/>
    </row>
    <row r="723" spans="1:6" x14ac:dyDescent="0.3">
      <c r="B723" t="s">
        <v>542</v>
      </c>
      <c r="D723" s="2">
        <v>86116.03</v>
      </c>
      <c r="F723" s="2"/>
    </row>
    <row r="724" spans="1:6" x14ac:dyDescent="0.3">
      <c r="B724" t="s">
        <v>172</v>
      </c>
      <c r="D724" s="2">
        <v>1841.2199999999998</v>
      </c>
      <c r="F724" s="2"/>
    </row>
    <row r="725" spans="1:6" x14ac:dyDescent="0.3">
      <c r="B725" t="s">
        <v>388</v>
      </c>
      <c r="D725" s="2">
        <v>54096.79</v>
      </c>
      <c r="F725" s="2"/>
    </row>
    <row r="726" spans="1:6" x14ac:dyDescent="0.3">
      <c r="B726" t="s">
        <v>396</v>
      </c>
      <c r="D726" s="2">
        <v>3000</v>
      </c>
      <c r="F726" s="2"/>
    </row>
    <row r="727" spans="1:6" x14ac:dyDescent="0.3">
      <c r="B727" t="s">
        <v>193</v>
      </c>
      <c r="D727" s="2">
        <v>5525.12</v>
      </c>
      <c r="F727" s="2"/>
    </row>
    <row r="728" spans="1:6" x14ac:dyDescent="0.3">
      <c r="B728" t="s">
        <v>203</v>
      </c>
      <c r="D728" s="2">
        <v>4660</v>
      </c>
      <c r="F728" s="2"/>
    </row>
    <row r="729" spans="1:6" x14ac:dyDescent="0.3">
      <c r="B729" t="s">
        <v>557</v>
      </c>
      <c r="D729" s="2">
        <v>674.13</v>
      </c>
      <c r="F729" s="2"/>
    </row>
    <row r="730" spans="1:6" x14ac:dyDescent="0.3">
      <c r="B730" t="s">
        <v>410</v>
      </c>
      <c r="D730" s="2">
        <v>790</v>
      </c>
      <c r="F730" s="2"/>
    </row>
    <row r="731" spans="1:6" x14ac:dyDescent="0.3">
      <c r="B731" t="s">
        <v>249</v>
      </c>
      <c r="D731" s="2">
        <v>2648.5</v>
      </c>
      <c r="F731" s="2"/>
    </row>
    <row r="732" spans="1:6" x14ac:dyDescent="0.3">
      <c r="B732" t="s">
        <v>208</v>
      </c>
      <c r="D732" s="2">
        <v>129.5</v>
      </c>
      <c r="F732" s="2"/>
    </row>
    <row r="733" spans="1:6" x14ac:dyDescent="0.3">
      <c r="B733" t="s">
        <v>439</v>
      </c>
      <c r="D733" s="2">
        <v>389.34</v>
      </c>
      <c r="F733" s="2"/>
    </row>
    <row r="734" spans="1:6" x14ac:dyDescent="0.3">
      <c r="A734" s="1" t="s">
        <v>607</v>
      </c>
      <c r="B734" s="1"/>
      <c r="C734" s="2">
        <f>SUM(D735:D752)</f>
        <v>1091394.1599999999</v>
      </c>
      <c r="F734" s="2"/>
    </row>
    <row r="735" spans="1:6" x14ac:dyDescent="0.3">
      <c r="B735" t="s">
        <v>608</v>
      </c>
      <c r="D735" s="2">
        <v>8855.6</v>
      </c>
      <c r="F735" s="2"/>
    </row>
    <row r="736" spans="1:6" x14ac:dyDescent="0.3">
      <c r="B736" t="s">
        <v>609</v>
      </c>
      <c r="D736" s="2">
        <v>38715.47</v>
      </c>
      <c r="F736" s="2"/>
    </row>
    <row r="737" spans="2:6" x14ac:dyDescent="0.3">
      <c r="B737" t="s">
        <v>610</v>
      </c>
      <c r="D737" s="2">
        <v>11800</v>
      </c>
      <c r="F737" s="2"/>
    </row>
    <row r="738" spans="2:6" x14ac:dyDescent="0.3">
      <c r="B738" t="s">
        <v>611</v>
      </c>
      <c r="D738" s="2">
        <v>203527.09999999998</v>
      </c>
      <c r="F738" s="2"/>
    </row>
    <row r="739" spans="2:6" x14ac:dyDescent="0.3">
      <c r="B739" t="s">
        <v>612</v>
      </c>
      <c r="D739" s="2">
        <v>7693.01</v>
      </c>
      <c r="F739" s="2"/>
    </row>
    <row r="740" spans="2:6" x14ac:dyDescent="0.3">
      <c r="B740" t="s">
        <v>613</v>
      </c>
      <c r="D740" s="2">
        <v>307537.78000000003</v>
      </c>
      <c r="F740" s="2"/>
    </row>
    <row r="741" spans="2:6" x14ac:dyDescent="0.3">
      <c r="B741" t="s">
        <v>614</v>
      </c>
      <c r="D741" s="2">
        <v>37498.35</v>
      </c>
      <c r="F741" s="2"/>
    </row>
    <row r="742" spans="2:6" x14ac:dyDescent="0.3">
      <c r="B742" t="s">
        <v>615</v>
      </c>
      <c r="D742" s="2">
        <v>118623.95</v>
      </c>
      <c r="F742" s="2"/>
    </row>
    <row r="743" spans="2:6" x14ac:dyDescent="0.3">
      <c r="B743" t="s">
        <v>616</v>
      </c>
      <c r="D743" s="2">
        <v>10300</v>
      </c>
      <c r="F743" s="2"/>
    </row>
    <row r="744" spans="2:6" x14ac:dyDescent="0.3">
      <c r="B744" t="s">
        <v>617</v>
      </c>
      <c r="D744" s="2">
        <v>1081.46</v>
      </c>
      <c r="F744" s="2"/>
    </row>
    <row r="745" spans="2:6" x14ac:dyDescent="0.3">
      <c r="B745" t="s">
        <v>618</v>
      </c>
      <c r="D745" s="2">
        <v>68874.03</v>
      </c>
      <c r="F745" s="2"/>
    </row>
    <row r="746" spans="2:6" x14ac:dyDescent="0.3">
      <c r="B746" t="s">
        <v>528</v>
      </c>
      <c r="D746" s="2">
        <v>4498.2299999999996</v>
      </c>
      <c r="F746" s="2"/>
    </row>
    <row r="747" spans="2:6" x14ac:dyDescent="0.3">
      <c r="B747" t="s">
        <v>172</v>
      </c>
      <c r="D747" s="2">
        <v>82538.81</v>
      </c>
      <c r="F747" s="2"/>
    </row>
    <row r="748" spans="2:6" x14ac:dyDescent="0.3">
      <c r="B748" t="s">
        <v>619</v>
      </c>
      <c r="D748" s="2">
        <v>35837.06</v>
      </c>
      <c r="F748" s="2"/>
    </row>
    <row r="749" spans="2:6" x14ac:dyDescent="0.3">
      <c r="B749" t="s">
        <v>620</v>
      </c>
      <c r="D749" s="2">
        <v>10688</v>
      </c>
      <c r="F749" s="2"/>
    </row>
    <row r="750" spans="2:6" x14ac:dyDescent="0.3">
      <c r="B750" t="s">
        <v>621</v>
      </c>
      <c r="D750" s="2">
        <v>5263.81</v>
      </c>
      <c r="F750" s="2"/>
    </row>
    <row r="751" spans="2:6" x14ac:dyDescent="0.3">
      <c r="B751" t="s">
        <v>531</v>
      </c>
      <c r="D751" s="2">
        <v>120131.56</v>
      </c>
      <c r="F751" s="2"/>
    </row>
    <row r="752" spans="2:6" x14ac:dyDescent="0.3">
      <c r="B752" t="s">
        <v>622</v>
      </c>
      <c r="D752" s="2">
        <v>17929.939999999999</v>
      </c>
      <c r="F752" s="2"/>
    </row>
    <row r="753" spans="1:6" x14ac:dyDescent="0.3">
      <c r="A753" s="1" t="s">
        <v>623</v>
      </c>
      <c r="B753" s="1"/>
      <c r="C753" s="2">
        <f>SUM(D754:D765)</f>
        <v>2488911.1</v>
      </c>
      <c r="F753" s="2"/>
    </row>
    <row r="754" spans="1:6" x14ac:dyDescent="0.3">
      <c r="B754" t="s">
        <v>590</v>
      </c>
      <c r="D754" s="2">
        <v>375</v>
      </c>
      <c r="F754" s="2"/>
    </row>
    <row r="755" spans="1:6" x14ac:dyDescent="0.3">
      <c r="B755" t="s">
        <v>300</v>
      </c>
      <c r="D755" s="2">
        <v>177604.15</v>
      </c>
      <c r="F755" s="2"/>
    </row>
    <row r="756" spans="1:6" x14ac:dyDescent="0.3">
      <c r="B756" t="s">
        <v>624</v>
      </c>
      <c r="D756" s="2">
        <v>1434000</v>
      </c>
      <c r="F756" s="2"/>
    </row>
    <row r="757" spans="1:6" x14ac:dyDescent="0.3">
      <c r="B757" t="s">
        <v>625</v>
      </c>
      <c r="D757" s="2">
        <v>78192.600000000006</v>
      </c>
      <c r="F757" s="2"/>
    </row>
    <row r="758" spans="1:6" x14ac:dyDescent="0.3">
      <c r="B758" t="s">
        <v>172</v>
      </c>
      <c r="D758" s="2">
        <v>439198.32999999996</v>
      </c>
      <c r="F758" s="2"/>
    </row>
    <row r="759" spans="1:6" x14ac:dyDescent="0.3">
      <c r="B759" t="s">
        <v>538</v>
      </c>
      <c r="D759" s="2">
        <f>34000+4800</f>
        <v>38800</v>
      </c>
      <c r="F759" s="2"/>
    </row>
    <row r="760" spans="1:6" x14ac:dyDescent="0.3">
      <c r="B760" t="s">
        <v>391</v>
      </c>
      <c r="D760" s="2">
        <v>103421</v>
      </c>
      <c r="F760" s="2"/>
    </row>
    <row r="761" spans="1:6" x14ac:dyDescent="0.3">
      <c r="B761" t="s">
        <v>626</v>
      </c>
      <c r="D761" s="2">
        <v>64900.000000000007</v>
      </c>
      <c r="F761" s="2"/>
    </row>
    <row r="762" spans="1:6" x14ac:dyDescent="0.3">
      <c r="B762" t="s">
        <v>534</v>
      </c>
      <c r="D762" s="2">
        <v>90900</v>
      </c>
      <c r="F762" s="2"/>
    </row>
    <row r="763" spans="1:6" x14ac:dyDescent="0.3">
      <c r="B763" t="s">
        <v>413</v>
      </c>
      <c r="D763" s="2">
        <v>11521</v>
      </c>
      <c r="F763" s="2"/>
    </row>
    <row r="764" spans="1:6" x14ac:dyDescent="0.3">
      <c r="B764" t="s">
        <v>531</v>
      </c>
      <c r="D764" s="2">
        <v>28000</v>
      </c>
      <c r="F764" s="2"/>
    </row>
    <row r="765" spans="1:6" x14ac:dyDescent="0.3">
      <c r="B765" t="s">
        <v>440</v>
      </c>
      <c r="D765" s="2">
        <v>21999.02</v>
      </c>
      <c r="F765" s="2"/>
    </row>
    <row r="766" spans="1:6" x14ac:dyDescent="0.3">
      <c r="A766" s="1" t="s">
        <v>627</v>
      </c>
      <c r="B766" s="1"/>
      <c r="C766" s="2">
        <f>SUM(D767:D771)</f>
        <v>116048.79000000001</v>
      </c>
      <c r="F766" s="2"/>
    </row>
    <row r="767" spans="1:6" x14ac:dyDescent="0.3">
      <c r="B767" t="s">
        <v>446</v>
      </c>
      <c r="D767" s="2">
        <v>70</v>
      </c>
      <c r="F767" s="2"/>
    </row>
    <row r="768" spans="1:6" x14ac:dyDescent="0.3">
      <c r="B768" t="s">
        <v>172</v>
      </c>
      <c r="D768" s="2">
        <v>23250.790000000008</v>
      </c>
      <c r="F768" s="2"/>
    </row>
    <row r="769" spans="1:7" x14ac:dyDescent="0.3">
      <c r="B769" t="s">
        <v>391</v>
      </c>
      <c r="D769" s="2">
        <v>15000</v>
      </c>
      <c r="F769" s="2"/>
    </row>
    <row r="770" spans="1:7" x14ac:dyDescent="0.3">
      <c r="B770" t="s">
        <v>413</v>
      </c>
      <c r="D770" s="2">
        <v>67228</v>
      </c>
      <c r="F770" s="2"/>
    </row>
    <row r="771" spans="1:7" x14ac:dyDescent="0.3">
      <c r="B771" t="s">
        <v>437</v>
      </c>
      <c r="D771" s="2">
        <v>10500</v>
      </c>
      <c r="F771" s="2"/>
    </row>
    <row r="772" spans="1:7" x14ac:dyDescent="0.3">
      <c r="A772" s="1" t="s">
        <v>628</v>
      </c>
      <c r="B772" s="1"/>
      <c r="C772" s="2">
        <f>SUM(D773:D777)</f>
        <v>13444.130000000001</v>
      </c>
      <c r="F772" s="2"/>
    </row>
    <row r="773" spans="1:7" x14ac:dyDescent="0.3">
      <c r="B773" t="s">
        <v>444</v>
      </c>
      <c r="D773" s="2">
        <v>5352.17</v>
      </c>
      <c r="F773" s="2"/>
    </row>
    <row r="774" spans="1:7" x14ac:dyDescent="0.3">
      <c r="B774" t="s">
        <v>445</v>
      </c>
      <c r="D774" s="2">
        <v>127.8</v>
      </c>
      <c r="F774" s="2"/>
    </row>
    <row r="775" spans="1:7" x14ac:dyDescent="0.3">
      <c r="B775" t="s">
        <v>172</v>
      </c>
      <c r="D775" s="2">
        <v>3768.1600000000012</v>
      </c>
      <c r="F775" s="2"/>
    </row>
    <row r="776" spans="1:7" x14ac:dyDescent="0.3">
      <c r="B776" t="s">
        <v>413</v>
      </c>
      <c r="D776" s="2">
        <v>921</v>
      </c>
      <c r="F776" s="2"/>
    </row>
    <row r="777" spans="1:7" x14ac:dyDescent="0.3">
      <c r="B777" t="s">
        <v>521</v>
      </c>
      <c r="D777" s="2">
        <v>3275</v>
      </c>
      <c r="F777" s="2"/>
    </row>
    <row r="778" spans="1:7" x14ac:dyDescent="0.3">
      <c r="B778" t="s">
        <v>629</v>
      </c>
      <c r="C778" s="2">
        <f>SUM(C2:C777)</f>
        <v>195507695.95999992</v>
      </c>
      <c r="D778" s="2">
        <f>SUM(D1:D777)</f>
        <v>195507695.95999995</v>
      </c>
      <c r="F778" s="2"/>
      <c r="G778" s="2"/>
    </row>
  </sheetData>
  <mergeCells count="55">
    <mergeCell ref="A772:B772"/>
    <mergeCell ref="A716:B716"/>
    <mergeCell ref="A718:B718"/>
    <mergeCell ref="A720:B720"/>
    <mergeCell ref="A734:B734"/>
    <mergeCell ref="A753:B753"/>
    <mergeCell ref="A766:B766"/>
    <mergeCell ref="A696:B696"/>
    <mergeCell ref="A698:B698"/>
    <mergeCell ref="A700:B700"/>
    <mergeCell ref="A702:B702"/>
    <mergeCell ref="A706:B706"/>
    <mergeCell ref="A713:B713"/>
    <mergeCell ref="A659:B659"/>
    <mergeCell ref="A661:B661"/>
    <mergeCell ref="A665:B665"/>
    <mergeCell ref="A687:B687"/>
    <mergeCell ref="A690:B690"/>
    <mergeCell ref="A693:B693"/>
    <mergeCell ref="A623:B623"/>
    <mergeCell ref="A629:B629"/>
    <mergeCell ref="A640:B640"/>
    <mergeCell ref="A643:B643"/>
    <mergeCell ref="A646:B646"/>
    <mergeCell ref="A657:B657"/>
    <mergeCell ref="A584:B584"/>
    <mergeCell ref="A587:B587"/>
    <mergeCell ref="A592:B592"/>
    <mergeCell ref="A596:B596"/>
    <mergeCell ref="A607:B607"/>
    <mergeCell ref="A619:B619"/>
    <mergeCell ref="A559:B559"/>
    <mergeCell ref="A562:B562"/>
    <mergeCell ref="A566:B566"/>
    <mergeCell ref="A573:B573"/>
    <mergeCell ref="A578:B578"/>
    <mergeCell ref="A581:B581"/>
    <mergeCell ref="A140:B140"/>
    <mergeCell ref="A258:B258"/>
    <mergeCell ref="A288:B288"/>
    <mergeCell ref="A299:B299"/>
    <mergeCell ref="A520:B520"/>
    <mergeCell ref="A526:B526"/>
    <mergeCell ref="A114:B114"/>
    <mergeCell ref="A120:B120"/>
    <mergeCell ref="A123:B123"/>
    <mergeCell ref="A130:B130"/>
    <mergeCell ref="A132:B132"/>
    <mergeCell ref="A138:B138"/>
    <mergeCell ref="A2:B2"/>
    <mergeCell ref="A8:B8"/>
    <mergeCell ref="A11:B11"/>
    <mergeCell ref="A16:B16"/>
    <mergeCell ref="A101:B101"/>
    <mergeCell ref="A111:B111"/>
  </mergeCells>
  <pageMargins left="0.70866141732283472" right="0.70866141732283472" top="0.74803149606299213" bottom="0.74803149606299213" header="0.31496062992125984" footer="0.31496062992125984"/>
  <pageSetup paperSize="9" scale="66" fitToHeight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IV Trim.2018</vt:lpstr>
      <vt:lpstr>'IV Trim.2018'!Area_stampa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Fortunato Costantino</dc:creator>
  <cp:lastModifiedBy>Fortunato Costantino</cp:lastModifiedBy>
  <cp:lastPrinted>2019-04-03T07:20:01Z</cp:lastPrinted>
  <dcterms:created xsi:type="dcterms:W3CDTF">2019-04-03T07:16:28Z</dcterms:created>
  <dcterms:modified xsi:type="dcterms:W3CDTF">2019-04-03T07:23:12Z</dcterms:modified>
</cp:coreProperties>
</file>