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Trasparenza 2018\III 2018\"/>
    </mc:Choice>
  </mc:AlternateContent>
  <bookViews>
    <workbookView xWindow="12" yWindow="48" windowWidth="28740" windowHeight="12336"/>
  </bookViews>
  <sheets>
    <sheet name="Foglio1" sheetId="1" r:id="rId1"/>
  </sheets>
  <definedNames>
    <definedName name="_xlnm._FilterDatabase" localSheetId="0" hidden="1">Foglio1!$A$1:$D$768</definedName>
  </definedNames>
  <calcPr calcId="162913"/>
</workbook>
</file>

<file path=xl/calcChain.xml><?xml version="1.0" encoding="utf-8"?>
<calcChain xmlns="http://schemas.openxmlformats.org/spreadsheetml/2006/main">
  <c r="C528" i="1" l="1"/>
  <c r="C523" i="1"/>
  <c r="D319" i="1"/>
  <c r="D579" i="1"/>
  <c r="D645" i="1"/>
  <c r="D729" i="1"/>
  <c r="D640" i="1"/>
  <c r="D8" i="1"/>
  <c r="D581" i="1"/>
  <c r="D575" i="1"/>
  <c r="D604" i="1"/>
  <c r="D295" i="1"/>
  <c r="D12" i="1"/>
  <c r="D6" i="1"/>
  <c r="D661" i="1"/>
  <c r="D675" i="1"/>
  <c r="D629" i="1"/>
  <c r="D599" i="1"/>
  <c r="D488" i="1"/>
  <c r="D139" i="1"/>
  <c r="D130" i="1"/>
  <c r="D50" i="1" l="1"/>
  <c r="D49" i="1"/>
  <c r="D115" i="1"/>
  <c r="D113" i="1"/>
  <c r="D107" i="1"/>
  <c r="D647" i="1" l="1"/>
  <c r="C646" i="1" s="1"/>
  <c r="C764" i="1"/>
  <c r="C759" i="1"/>
  <c r="C754" i="1"/>
  <c r="C751" i="1"/>
  <c r="C738" i="1"/>
  <c r="C716" i="1"/>
  <c r="C702" i="1"/>
  <c r="C700" i="1"/>
  <c r="C698" i="1"/>
  <c r="C696" i="1"/>
  <c r="C691" i="1"/>
  <c r="C689" i="1"/>
  <c r="C684" i="1"/>
  <c r="C682" i="1"/>
  <c r="C680" i="1"/>
  <c r="C678" i="1"/>
  <c r="C673" i="1"/>
  <c r="C669" i="1"/>
  <c r="C652" i="1"/>
  <c r="C650" i="1"/>
  <c r="C648" i="1"/>
  <c r="C631" i="1"/>
  <c r="C628" i="1"/>
  <c r="C625" i="1"/>
  <c r="C601" i="1"/>
  <c r="C597" i="1"/>
  <c r="C586" i="1"/>
  <c r="C573" i="1"/>
  <c r="C560" i="1"/>
  <c r="C556" i="1"/>
  <c r="C552" i="1"/>
  <c r="C549" i="1"/>
  <c r="C546" i="1"/>
  <c r="C543" i="1"/>
  <c r="C540" i="1"/>
  <c r="C536" i="1"/>
  <c r="C507" i="1"/>
  <c r="C503" i="1"/>
  <c r="C501" i="1"/>
  <c r="C491" i="1"/>
  <c r="C489" i="1"/>
  <c r="C487" i="1"/>
  <c r="C292" i="1"/>
  <c r="C290" i="1"/>
  <c r="C282" i="1"/>
  <c r="C247" i="1"/>
  <c r="C140" i="1"/>
  <c r="C138" i="1"/>
  <c r="C131" i="1"/>
  <c r="C129" i="1"/>
  <c r="C122" i="1"/>
  <c r="C119" i="1"/>
  <c r="C111" i="1"/>
  <c r="C108" i="1"/>
  <c r="C97" i="1"/>
  <c r="C15" i="1"/>
  <c r="C10" i="1"/>
  <c r="C7" i="1"/>
  <c r="C2" i="1"/>
  <c r="D768" i="1" l="1"/>
  <c r="C768" i="1"/>
</calcChain>
</file>

<file path=xl/sharedStrings.xml><?xml version="1.0" encoding="utf-8"?>
<sst xmlns="http://schemas.openxmlformats.org/spreadsheetml/2006/main" count="767" uniqueCount="622">
  <si>
    <t>PERSONALE RUOLO AMMINISTRATIVO</t>
  </si>
  <si>
    <t>PERSONALE RUOLO PROFESSIONALE</t>
  </si>
  <si>
    <t>PERSONALE RUOLO TECNICO</t>
  </si>
  <si>
    <t>PERSONALE SANITARIO</t>
  </si>
  <si>
    <t>UNIVERSITA' DI CATANIA</t>
  </si>
  <si>
    <t>DIVERSI CO.CO.CO.</t>
  </si>
  <si>
    <t>DIVERSI CONIUGI PER ASSEGNO PERIODICO</t>
  </si>
  <si>
    <t>INPDAP C/CPDEL</t>
  </si>
  <si>
    <t>INPDAP C/FONDO CREDITO</t>
  </si>
  <si>
    <t>INPGI</t>
  </si>
  <si>
    <t>ORGANI ISTITUZIONALI</t>
  </si>
  <si>
    <t>A.A.R.O.I.</t>
  </si>
  <si>
    <t>A.C.O.I. ROMA</t>
  </si>
  <si>
    <t>A.N.A.A.O. ASSOMED</t>
  </si>
  <si>
    <t>A.N.M.D.O.</t>
  </si>
  <si>
    <t>A.N.P.O.</t>
  </si>
  <si>
    <t>A.O.G.O.I. MILANO</t>
  </si>
  <si>
    <t>A.S.C.O.T.I.</t>
  </si>
  <si>
    <t>ACCEDO SPA</t>
  </si>
  <si>
    <t>AGOS DUCATO S.P.A.</t>
  </si>
  <si>
    <t>Agro Invest  S.p. A</t>
  </si>
  <si>
    <t>AMCO ASSOCIAZIONE MEDICI CHIRURGHI OSPEDALIERI</t>
  </si>
  <si>
    <t>ATLANTIDE S.P.A.</t>
  </si>
  <si>
    <t>B@NCA 24-7 SPA</t>
  </si>
  <si>
    <t>BANCA DI SASSARI SPA</t>
  </si>
  <si>
    <t>BANCA IFIS SPA</t>
  </si>
  <si>
    <t>BANCA POPOLARE PUGLIESE</t>
  </si>
  <si>
    <t>BANCA PROGETTO SPA</t>
  </si>
  <si>
    <t>BARCLAYS BANK  PLC</t>
  </si>
  <si>
    <t>BF5 SPA CESSIONE DEL QUINTO</t>
  </si>
  <si>
    <t>BNL  FINANCE  GRUPPO BNP PARIBAS</t>
  </si>
  <si>
    <t>BPER BANCA SPA</t>
  </si>
  <si>
    <t>C.I.M.O.</t>
  </si>
  <si>
    <t>CARIFIN ITALIA SPA</t>
  </si>
  <si>
    <t>CGS CONFEDERAZIONE GENERALE SINDACALE</t>
  </si>
  <si>
    <t>CISL CATANIA</t>
  </si>
  <si>
    <t>CISL MEDICI CATANIA</t>
  </si>
  <si>
    <t>COBAS DEL PUBBLICO IMPIEGO - COMPARTO SANITARIO</t>
  </si>
  <si>
    <t>COMPASS BANCA SPA</t>
  </si>
  <si>
    <t>COMPASS SPA</t>
  </si>
  <si>
    <t>CONCESSIONARIO RISCOSSIONE COATTIVA ENTRATE COMUNE DI CATANIA</t>
  </si>
  <si>
    <t>CRAL CANNIZZARO</t>
  </si>
  <si>
    <t>CREDEM  SPA</t>
  </si>
  <si>
    <t>DANUBIO SRL UNIPERSONALE</t>
  </si>
  <si>
    <t>DYNAMICA RETAIL  S.P.A.</t>
  </si>
  <si>
    <t>FEDERAZIONE PROFESSIONI SANITARIE, SOCIALI, TECNICHE E AMMINISTRATIVE</t>
  </si>
  <si>
    <t>FEDIR-FEDERAZ.DIRIGENTI E DIRETTIVI PUBBLICI</t>
  </si>
  <si>
    <t>FIALS - SANITA'</t>
  </si>
  <si>
    <t>FIALS MEDICI</t>
  </si>
  <si>
    <t>FIALS SEGRETERIA GENERALE</t>
  </si>
  <si>
    <t>FIDES SPA CESSIONI QUINTO STIPENDIO</t>
  </si>
  <si>
    <t>FIDITALIA  S.p.A. Milano</t>
  </si>
  <si>
    <t>FIGENPA SPA</t>
  </si>
  <si>
    <t>FIN.SEA</t>
  </si>
  <si>
    <t>FINCONTINUO S.P.A.</t>
  </si>
  <si>
    <t>FINDOMESTIC  BANCA SPA</t>
  </si>
  <si>
    <t>FUNZIONE PUBBLICA CGIL CATANIA</t>
  </si>
  <si>
    <t>FUTURO  S.P.A.</t>
  </si>
  <si>
    <t>I.N.A. ASSICURAZIONI</t>
  </si>
  <si>
    <t>I.N.A. ASSICURAZIONI ACIREALE</t>
  </si>
  <si>
    <t>IBL BANCA SPA</t>
  </si>
  <si>
    <t>IBL CQS SRL</t>
  </si>
  <si>
    <t>INA Paterno' di Donatello Intermediazione S. r.L.</t>
  </si>
  <si>
    <t>INA S.P.A. AGENZIA GENERALE DI SIRACUSA</t>
  </si>
  <si>
    <t>INPDAP PRESTITI NON CARTOLARIZZATI</t>
  </si>
  <si>
    <t>ITALCREDI  SPA</t>
  </si>
  <si>
    <t>NURSIND - CATANIA</t>
  </si>
  <si>
    <t>NURSING  UP  -  ROMA</t>
  </si>
  <si>
    <t>PITAGORA  SPA</t>
  </si>
  <si>
    <t>PRESTINUOVA SPA</t>
  </si>
  <si>
    <t>PRESTITALIA SPA</t>
  </si>
  <si>
    <t>R A C E S FINANZIARIA SPA</t>
  </si>
  <si>
    <t>RISCOSSIONE SICILIA S.P.A - AGENZIA DI CATANIA</t>
  </si>
  <si>
    <t>S.L.A.I.  COBAS - SINDACATO</t>
  </si>
  <si>
    <t>S.M.I. SINDACATO DEI MEDICI ITALIANI</t>
  </si>
  <si>
    <t>S.N.R.</t>
  </si>
  <si>
    <t>SI.NA.FO.</t>
  </si>
  <si>
    <t>SIGLA  CREDIT  S.R.L.</t>
  </si>
  <si>
    <t>SINDACATO RDB- USB P.I.</t>
  </si>
  <si>
    <t>SNABI SDS BERGAMO</t>
  </si>
  <si>
    <t>SOCIETA' LAVORO FINANCE S.R.L.</t>
  </si>
  <si>
    <t>SOCIETA' MARTE SPV s.r.l.</t>
  </si>
  <si>
    <t>TOWERS CQ SRL</t>
  </si>
  <si>
    <t>U.N.I.F.I.N.</t>
  </si>
  <si>
    <t>UGL MEDICI</t>
  </si>
  <si>
    <t>UIL F.P.L. SETTORI ENTI  LOCALI - SANITA' PROV. CT</t>
  </si>
  <si>
    <t>UIL SANITA' SEGRETERIA NAZIONALE</t>
  </si>
  <si>
    <t>UNICREDIT SPA EX FCN</t>
  </si>
  <si>
    <t>UNIPOL CATANIA</t>
  </si>
  <si>
    <t>VIVIBANCA SPA</t>
  </si>
  <si>
    <t>DIREZIONE PROV.LE DEL TESORO PER ONAOSI</t>
  </si>
  <si>
    <t>FONDO PERSEO</t>
  </si>
  <si>
    <t>INPDAP C/CPDEL  RISCATTI</t>
  </si>
  <si>
    <t>INPDAP C/CPS</t>
  </si>
  <si>
    <t>INPDAP C/CPS  RISCATTI</t>
  </si>
  <si>
    <t>INPDAP C/INADEL</t>
  </si>
  <si>
    <t>INPDAP C/INADEL  RISCATTI</t>
  </si>
  <si>
    <t>ESATT. MONTEPASCHI SERIT C/ADDIZIONALI</t>
  </si>
  <si>
    <t>ESATTORIA MONTEPASCHI SERIT SPA</t>
  </si>
  <si>
    <t>INPS</t>
  </si>
  <si>
    <t>INPDAP C/TFR</t>
  </si>
  <si>
    <t>ABBVIE S.R.L.</t>
  </si>
  <si>
    <t>ACCORD HEALTHCARE ITALIA</t>
  </si>
  <si>
    <t>ACTELION PHARMACEUTICALS ITALIA SRL</t>
  </si>
  <si>
    <t>ALEXION PHARMA ITALY SRL</t>
  </si>
  <si>
    <t>ALFA INTES INDUSTRIA TERAPEUTICA SPLENDORE SRL</t>
  </si>
  <si>
    <t>ALLERGAN S.P.A.</t>
  </si>
  <si>
    <t>ALLIANCE  PHARMA SRL (EX SINCLAIR)</t>
  </si>
  <si>
    <t>ALLOGA (ITALIA) SRL</t>
  </si>
  <si>
    <t>AMGEN SRL</t>
  </si>
  <si>
    <t>ANGELINI FRANCESCO ACRAF SPA</t>
  </si>
  <si>
    <t>ASPEN PHARMA IRELAND LIMITED</t>
  </si>
  <si>
    <t>ASTELLAS PHARMA SPA</t>
  </si>
  <si>
    <t>ASTRAZENECA SPA</t>
  </si>
  <si>
    <t>AVAS PHARMACEUTICALS SRL</t>
  </si>
  <si>
    <t>B. BRAUN AVITUM ITALIY SPA</t>
  </si>
  <si>
    <t>B.BRAUN MILANO S.P.A.</t>
  </si>
  <si>
    <t>BAXTER S.P.A.</t>
  </si>
  <si>
    <t>BAYER SPA</t>
  </si>
  <si>
    <t>BIOGEN  ITALIA SRL (EX BIOGEN  DOMPE' SRL)</t>
  </si>
  <si>
    <t>BIOINDUSTRIA L.I.M. SPA</t>
  </si>
  <si>
    <t>BOEHRINGER INGELHEIM ITALIA SPA</t>
  </si>
  <si>
    <t>BRISTOL-MYERS SQUIBB SRL</t>
  </si>
  <si>
    <t>BRUNO FARMACEUTICI  SPA</t>
  </si>
  <si>
    <t>CELGENE S.R.L.</t>
  </si>
  <si>
    <t>CHIESI FARMACEUTICI SPA</t>
  </si>
  <si>
    <t>CODIFI SRL  CONSORZIO STABILE PER LA DISTRIBUZIONE</t>
  </si>
  <si>
    <t>CODISAN SPA</t>
  </si>
  <si>
    <t>CORREVIO ITALIA SRL</t>
  </si>
  <si>
    <t>CSL  BEHRING SPA</t>
  </si>
  <si>
    <t>DAIICHI SANKYO ITALIA SPA</t>
  </si>
  <si>
    <t>DOMPE' FARMACEUTICI SPA</t>
  </si>
  <si>
    <t>EG SPA</t>
  </si>
  <si>
    <t>EISAI SRL</t>
  </si>
  <si>
    <t>ELI LILLY ITALIA SPA</t>
  </si>
  <si>
    <t>EUROMED SRL</t>
  </si>
  <si>
    <t>FARMACEUTICI DAMOR SPA</t>
  </si>
  <si>
    <t>FARMIGEA SRL</t>
  </si>
  <si>
    <t>FERRING SPA</t>
  </si>
  <si>
    <t>FIDIA SPA</t>
  </si>
  <si>
    <t>FISIOPHARMA SRL</t>
  </si>
  <si>
    <t>FRESENIUS  KABI ITALIA SRL</t>
  </si>
  <si>
    <t>FRESENIUS MEDICAL CARE ITALIA SPA</t>
  </si>
  <si>
    <t>GALENICA SENESE SRL</t>
  </si>
  <si>
    <t>GILEAD SCIENCES SRL</t>
  </si>
  <si>
    <t>GLAXOSMITHKLINE CONSUMER HEALTHCARE SPA</t>
  </si>
  <si>
    <t>GLAXOSMITHKLINE SPA</t>
  </si>
  <si>
    <t>GLORIA MED PHARMA SRL</t>
  </si>
  <si>
    <t>GRIFOLS ITALIA SPA</t>
  </si>
  <si>
    <t>GRUNENTHAL ITALIA SRL (EX PRODOTTI FORMENTI SRL)</t>
  </si>
  <si>
    <t>HEXACATH  ITALIA</t>
  </si>
  <si>
    <t>HIKMA ITALIA S.P.A.</t>
  </si>
  <si>
    <t>INCA-PHARM SRL</t>
  </si>
  <si>
    <t>INCORPORA: WASSERMANN SPA-BIOFUTURA PHARMA SPA - SIGMA-TAU</t>
  </si>
  <si>
    <t>INNOVA PHARMA</t>
  </si>
  <si>
    <t>IPSEN SPA</t>
  </si>
  <si>
    <t>ISTITUTO BIOCHIMICO ITALIANO SPA</t>
  </si>
  <si>
    <t>ISTITUTO GENTILI SRL</t>
  </si>
  <si>
    <t>ITALFARMACO  SPA</t>
  </si>
  <si>
    <t>ITC FARMA SRL</t>
  </si>
  <si>
    <t>iva a debito c/Split Payment</t>
  </si>
  <si>
    <t>JANSSEN-CILAG SPA</t>
  </si>
  <si>
    <t>KEDRION SPA</t>
  </si>
  <si>
    <t>KYOWA KIRIN SRL A SOCIO UNICO (EX PROSTRAKAN  SRL</t>
  </si>
  <si>
    <t>LABORATORIO FARMACOLOGICO MILANESE SRL</t>
  </si>
  <si>
    <t>LEVANTE PHARMA SRL</t>
  </si>
  <si>
    <t>MEDA PHARMA SPA</t>
  </si>
  <si>
    <t>MEDAC PHARMA  SRL</t>
  </si>
  <si>
    <t>MERCK SERONO SPA</t>
  </si>
  <si>
    <t>MERZ PHARMA ITALIA SRL</t>
  </si>
  <si>
    <t>MOLTENI FARMACEUTICI</t>
  </si>
  <si>
    <t>MONICO SPA</t>
  </si>
  <si>
    <t>MSD ITALIA SRL</t>
  </si>
  <si>
    <t>MUNDIPHARMA PHARMACEUTICALS SRL</t>
  </si>
  <si>
    <t>MYLAN SPA</t>
  </si>
  <si>
    <t>NEOPHARMED GENTILI SRL</t>
  </si>
  <si>
    <t>NORDIC PHARMA SRL</t>
  </si>
  <si>
    <t>NOVARTIS FARMA SPA</t>
  </si>
  <si>
    <t>NOVO NORDISK SPA</t>
  </si>
  <si>
    <t>ORION PHARMA SRL</t>
  </si>
  <si>
    <t>OTSUKA PHARMACEUTICAL ITALY S.R.L.</t>
  </si>
  <si>
    <t>PFIZER ITALIA SRL</t>
  </si>
  <si>
    <t>PFIZER SRL</t>
  </si>
  <si>
    <t>PHARMA MAR SRL</t>
  </si>
  <si>
    <t>PHARMATEX ITALIA SRL</t>
  </si>
  <si>
    <t>PIRAMAL CRITICAL CARE ITALIA SPA</t>
  </si>
  <si>
    <t>RANBAXY ITALIA SPA</t>
  </si>
  <si>
    <t>ROCHE SPA</t>
  </si>
  <si>
    <t>S.A.L.F. SPA  LABORATORIO FARMACOLOGICO</t>
  </si>
  <si>
    <t>S.I.F.I. SPA</t>
  </si>
  <si>
    <t>SANDOZ SPA</t>
  </si>
  <si>
    <t>SANOFI SPA (GIA' AVENTIS)</t>
  </si>
  <si>
    <t>SCHARPER SPA</t>
  </si>
  <si>
    <t>SERVIER ITALIA SPA</t>
  </si>
  <si>
    <t>SHIRE ITALIA SPA</t>
  </si>
  <si>
    <t>SMITH &amp; NEPHEW SRL</t>
  </si>
  <si>
    <t>SOBI SWEDISH ORPHAN BIOVITRUM S.R.L.</t>
  </si>
  <si>
    <t>SOFAR SPA</t>
  </si>
  <si>
    <t>TAKEDA ITALIA SPA</t>
  </si>
  <si>
    <t>TEOFARMA SRL</t>
  </si>
  <si>
    <t>TEVA ITALIA SRL</t>
  </si>
  <si>
    <t>THEA FARMA SPA</t>
  </si>
  <si>
    <t>UCB PHARMA SPA</t>
  </si>
  <si>
    <t>UNIPHARMA SA</t>
  </si>
  <si>
    <t>VALEAS SPA</t>
  </si>
  <si>
    <t>VIFOR PHARMA ITALIA SRL</t>
  </si>
  <si>
    <t>VIIV HEALTHCARE SRL</t>
  </si>
  <si>
    <t>ATHENA DI FRANCESCO NISTICO'</t>
  </si>
  <si>
    <t>AVIS COMUNALE SIRACUSA</t>
  </si>
  <si>
    <t>AVIS SEZIONE DI CATANIA</t>
  </si>
  <si>
    <t>AVIS SEZIONE DI TROINA</t>
  </si>
  <si>
    <t>BIO-OPTICA MILANO SPA</t>
  </si>
  <si>
    <t>BIOTEST ITALIA SRL</t>
  </si>
  <si>
    <t>BIOVIIIX SRL</t>
  </si>
  <si>
    <t>COOK ITALIA SRL</t>
  </si>
  <si>
    <t>DEVICOR MEDICAL ITALY S.R.L.</t>
  </si>
  <si>
    <t>FONDAZIONE BANCA DEI TESSUTI</t>
  </si>
  <si>
    <t>G &amp; V HOSPITAL SRL</t>
  </si>
  <si>
    <t>GIA'  ST. JUDE MEDICAL ITALIA SPA DAL 1° DICEMBRE 2017 COME DA COMUNICAZ. DEL 02/12/17</t>
  </si>
  <si>
    <t>INTEGRA LIFESCIENCES ITALY SRL</t>
  </si>
  <si>
    <t>JOHNSON &amp; JOHNSON MEDICAL SPA</t>
  </si>
  <si>
    <t>MEDITALIA S.A.S.</t>
  </si>
  <si>
    <t>MOVI SPA</t>
  </si>
  <si>
    <t>MT ORTHO SRL</t>
  </si>
  <si>
    <t>NEW SOLUTION S.R.L.</t>
  </si>
  <si>
    <t>OCTAPHARMA ITALY S.P.A.</t>
  </si>
  <si>
    <t>RIVEM S.R.L.</t>
  </si>
  <si>
    <t>ROCHE DIAGNOSTICS  S.P.A.</t>
  </si>
  <si>
    <t>SAGO MEDICA SRL</t>
  </si>
  <si>
    <t>SAVIMED  SRL</t>
  </si>
  <si>
    <t>SGM MEDICAL SRL</t>
  </si>
  <si>
    <t>SOL SPA</t>
  </si>
  <si>
    <t>ABBOTT SRL</t>
  </si>
  <si>
    <t>NESTLE' ITALIANA SPA</t>
  </si>
  <si>
    <t>NOOS SRL</t>
  </si>
  <si>
    <t>NUTRICIA ITALIA SPA</t>
  </si>
  <si>
    <t>NUOVA FARMEC SRL</t>
  </si>
  <si>
    <t>3 P MEDICAL SRL</t>
  </si>
  <si>
    <t>3.M.C. SRL</t>
  </si>
  <si>
    <t>3M ITALIA S.R.L.</t>
  </si>
  <si>
    <t>A.MENARINI DIAGNOSTICS SRL</t>
  </si>
  <si>
    <t>A.PANZICA SRL</t>
  </si>
  <si>
    <t>ALCON ITALIA SPA</t>
  </si>
  <si>
    <t>ALEA DI DADONE SILVIO E C. SAS</t>
  </si>
  <si>
    <t>ALERE SRL</t>
  </si>
  <si>
    <t>ALFA BIOMEDICAL SAS DI D'ALIA M &amp; C.</t>
  </si>
  <si>
    <t>ALFA INTES SRL ( P. IVA 07677821212 )</t>
  </si>
  <si>
    <t>ALIFAX  SRL</t>
  </si>
  <si>
    <t>AMO ITALY SRL</t>
  </si>
  <si>
    <t>ANAHITA SRL</t>
  </si>
  <si>
    <t>ANGIO MEDICA SAS</t>
  </si>
  <si>
    <t>ARCHIGEN  SRL</t>
  </si>
  <si>
    <t>AXA MEDICAL CARE SRL</t>
  </si>
  <si>
    <t>B.M.SANITAS SRL</t>
  </si>
  <si>
    <t>BECKMAN COULTER SRL</t>
  </si>
  <si>
    <t>BECTON DICKINSON ITALIA SPA</t>
  </si>
  <si>
    <t>BELLCO SRL</t>
  </si>
  <si>
    <t>BENEFIS SRL</t>
  </si>
  <si>
    <t>BETA DIAGNOSTICI SAS</t>
  </si>
  <si>
    <t>BIO RAD LABORATORIES SRL</t>
  </si>
  <si>
    <t>BIOCARE EUROPE S.R.L</t>
  </si>
  <si>
    <t>BIOCOMMERCIALE s.a.s.</t>
  </si>
  <si>
    <t>BIODEVICES SRL</t>
  </si>
  <si>
    <t>BIOLENA SRL</t>
  </si>
  <si>
    <t>BIOMERIEUX ITALIA SPA</t>
  </si>
  <si>
    <t>BIOSIGMA SRL</t>
  </si>
  <si>
    <t>BIOTECNICA  DI CATALANO DAVIDE &amp; C. SNC</t>
  </si>
  <si>
    <t>BIOTRONIK ITALIA SPA</t>
  </si>
  <si>
    <t>BOSTON SCIENTIFIC SPA</t>
  </si>
  <si>
    <t>BRACCO IMAGING ITALIA SRL</t>
  </si>
  <si>
    <t>C. MEDICA SRL</t>
  </si>
  <si>
    <t>C.S.A. SERVICE SRL</t>
  </si>
  <si>
    <t>CAIR ITALIA SRL</t>
  </si>
  <si>
    <t>CAM HOSPITAL SRL</t>
  </si>
  <si>
    <t>CARDIO - SERVICE  S.A.S.</t>
  </si>
  <si>
    <t>CARDIOSUD SAS DI RIELA &amp;C.</t>
  </si>
  <si>
    <t>CARDIOVASCULAR SRL</t>
  </si>
  <si>
    <t>CARLO BIANCHI SRL</t>
  </si>
  <si>
    <t>CERACARTA S.P.A.</t>
  </si>
  <si>
    <t>CHEMIL SRL</t>
  </si>
  <si>
    <t>CHIRMEDICAL SNC DI CHIARAMIDA SEB.&amp; C</t>
  </si>
  <si>
    <t>CLINIFARM SAS</t>
  </si>
  <si>
    <t>COLOPLAST SPA</t>
  </si>
  <si>
    <t>CONMED ITALIA SRL</t>
  </si>
  <si>
    <t>CONVATEC ITALIA SRL</t>
  </si>
  <si>
    <t>CORIOS SCRL</t>
  </si>
  <si>
    <t>D.I.D. DIAGNOSTIC INTERNATIONAL DISTRIBUTION</t>
  </si>
  <si>
    <t>DASIT SPA</t>
  </si>
  <si>
    <t>DEAS SRL</t>
  </si>
  <si>
    <t>DENTSPLY ITALIA SRL</t>
  </si>
  <si>
    <t>DI EMME IMPORT SRL</t>
  </si>
  <si>
    <t>DIASORIN SPA</t>
  </si>
  <si>
    <t>DIESSE DIAGNOSTICA SENESE SPA</t>
  </si>
  <si>
    <t>DIMAR SRL UNIPERSONALE</t>
  </si>
  <si>
    <t>DISPOSABLE  LINE SRL</t>
  </si>
  <si>
    <t>EB NEURO SPA</t>
  </si>
  <si>
    <t>ECHOS  ITALIA  S.R.L.</t>
  </si>
  <si>
    <t>ECOLAB SRL</t>
  </si>
  <si>
    <t>EDWARDS LIFESCIENCES ITALIA SPA</t>
  </si>
  <si>
    <t>ELLEBI MEDICAL S.R.L.</t>
  </si>
  <si>
    <t>EMOSUD SRL</t>
  </si>
  <si>
    <t>ENDO VASCULAR DEVICES SRL</t>
  </si>
  <si>
    <t>ETRALON SRL</t>
  </si>
  <si>
    <t>EUBIOTICA SAS</t>
  </si>
  <si>
    <t>EURO MEDICAL FARM SRL</t>
  </si>
  <si>
    <t>EUROFARM SPA</t>
  </si>
  <si>
    <t>EUROPA TRADING SRL - DIP.TO TECHNOVARE</t>
  </si>
  <si>
    <t>EUROSPITAL SPA</t>
  </si>
  <si>
    <t>EYES FUTURE SRL UNIPERSONALE</t>
  </si>
  <si>
    <t>FARMAC - ZABBAN SPA</t>
  </si>
  <si>
    <t>FARMAC S.R.L.</t>
  </si>
  <si>
    <t>FATER SPA</t>
  </si>
  <si>
    <t>FILOCARDIO S.R.L.</t>
  </si>
  <si>
    <t>FIRA MEDICALE SAS</t>
  </si>
  <si>
    <t>GE HEALTHCARE SRL</t>
  </si>
  <si>
    <t>GF ELECTROMEDICS SRL</t>
  </si>
  <si>
    <t>GI.PI.MEDICAL SRL</t>
  </si>
  <si>
    <t>GIFRA S.A.S. DI TARANTINO LAURA</t>
  </si>
  <si>
    <t>GIMAS S.R.L.</t>
  </si>
  <si>
    <t>GINEVRI SRL</t>
  </si>
  <si>
    <t>GIOVANNI SCIBILIA E FIGLIO SPA</t>
  </si>
  <si>
    <t>GIUSTEPA SAS DI BUSCEMI GIUSEPPE</t>
  </si>
  <si>
    <t>GRIMED SRL</t>
  </si>
  <si>
    <t>GUERBET SPA</t>
  </si>
  <si>
    <t>HALSA SRL</t>
  </si>
  <si>
    <t>HOSPITAL PROGRAM SRL</t>
  </si>
  <si>
    <t>IBA MOLECULAR ITALY S.R.L.</t>
  </si>
  <si>
    <t>ID &amp; CO SRL</t>
  </si>
  <si>
    <t>INNOVAMEDICA SRL</t>
  </si>
  <si>
    <t>INSTRUMENTATION LABORATORY SPA</t>
  </si>
  <si>
    <t>I-TEMA SRL.</t>
  </si>
  <si>
    <t>KINESIS SRL</t>
  </si>
  <si>
    <t>KLINICOM SRL</t>
  </si>
  <si>
    <t>L B  MEDICALI SRL</t>
  </si>
  <si>
    <t>LABOINDUSTRIA SPA</t>
  </si>
  <si>
    <t>LEICA MICROSYSTEMS SRL</t>
  </si>
  <si>
    <t>LIFETECH CARE SRL</t>
  </si>
  <si>
    <t>LOGIC S.R.L.</t>
  </si>
  <si>
    <t>LOHMANN RAUSCHER SRL</t>
  </si>
  <si>
    <t>LUIGI SALVADORI SPA</t>
  </si>
  <si>
    <t>MALLINCKRODT RADIOPHARMACEUTICALS ITALIA SPA</t>
  </si>
  <si>
    <t>MANFRE' MEDICAL</t>
  </si>
  <si>
    <t>MAQUET ITALIA SPA</t>
  </si>
  <si>
    <t>MASCIA BRUNELLI SPA</t>
  </si>
  <si>
    <t>MED.ITALIA BIOMEDICA SRL</t>
  </si>
  <si>
    <t>MEDEA MEDICALE S.R.L.</t>
  </si>
  <si>
    <t>MEDELA ITALIA SRL</t>
  </si>
  <si>
    <t>MEDICA &amp; CO. SRL</t>
  </si>
  <si>
    <t>MEDICAL FARMA SRL</t>
  </si>
  <si>
    <t>MEDICAL SERVICE S.R.L.</t>
  </si>
  <si>
    <t>MEDICAL SYSTEMS SPA</t>
  </si>
  <si>
    <t>MEDICALIA SRL</t>
  </si>
  <si>
    <t>MEDICALTI SPA</t>
  </si>
  <si>
    <t>MEDICO SPA</t>
  </si>
  <si>
    <t>MEDIPRES SRL</t>
  </si>
  <si>
    <t>MEDISIZE ITALIA SRL</t>
  </si>
  <si>
    <t>MEDLINE INTERNATIONAL ITALY SRL UNIPERSONALE</t>
  </si>
  <si>
    <t>MEDTEC  S.R.L.</t>
  </si>
  <si>
    <t>MEDTRONIC ITALIA SPA</t>
  </si>
  <si>
    <t>MIKAI SPA</t>
  </si>
  <si>
    <t>MOLNLYCKE HEALTH CARE SRL</t>
  </si>
  <si>
    <t>NACATUR INTERNATIONAL SRL</t>
  </si>
  <si>
    <t>NORAT DI E.CAPPELLETTI</t>
  </si>
  <si>
    <t>NOVAMED SRL</t>
  </si>
  <si>
    <t>NOVAMEDISAN ITALIA SRL</t>
  </si>
  <si>
    <t>NUVASIVE ITALIA SRL</t>
  </si>
  <si>
    <t>OLISTICA MEDICALE SRL</t>
  </si>
  <si>
    <t>OLYMPUS ITALIA  SRL</t>
  </si>
  <si>
    <t>ONTARIO SRL</t>
  </si>
  <si>
    <t>OPTIKON 2000 S.P.A.</t>
  </si>
  <si>
    <t>ORIGIO ITALIA SRL</t>
  </si>
  <si>
    <t>ORTHO CLINICAL DIAGNOSTICS ITALY SRL</t>
  </si>
  <si>
    <t>PRESIFARM SRL</t>
  </si>
  <si>
    <t>QIAGEN S.R.L.</t>
  </si>
  <si>
    <t>RAYS SRL</t>
  </si>
  <si>
    <t>SANTEX SPA</t>
  </si>
  <si>
    <t>SAPIMED SPA</t>
  </si>
  <si>
    <t>SATO S.R.L.</t>
  </si>
  <si>
    <t>SEDA SPA</t>
  </si>
  <si>
    <t>SEI EMG SRL</t>
  </si>
  <si>
    <t>SEROM MEDICAL TECHNOLOGY SRL</t>
  </si>
  <si>
    <t>SIAD HEALTHCARE SPA</t>
  </si>
  <si>
    <t>SIDD SRL</t>
  </si>
  <si>
    <t>SIEMENS HEALTCARE  SRL</t>
  </si>
  <si>
    <t>SIFI S.P.A</t>
  </si>
  <si>
    <t>SINI-MEDIK NIEDERREITER GMBH</t>
  </si>
  <si>
    <t>SIRIMED SRL</t>
  </si>
  <si>
    <t>SMITHS MEDICAL ITALIA SRL</t>
  </si>
  <si>
    <t>SO.GI. MEDICAL SRL</t>
  </si>
  <si>
    <t>SORIN GROUP ITALIA SRL</t>
  </si>
  <si>
    <t>STRYKER ITALIA SPA</t>
  </si>
  <si>
    <t>SURGIKA SRL</t>
  </si>
  <si>
    <t>SVAS BIOSANA SRL</t>
  </si>
  <si>
    <t>TECNOGAMMA SNC DI BRUNO BILLOTTI &amp; c.</t>
  </si>
  <si>
    <t>TEGEA SRL</t>
  </si>
  <si>
    <t>UBER ROS  SPA</t>
  </si>
  <si>
    <t>ULTRAMED SRL</t>
  </si>
  <si>
    <t>VARIMED</t>
  </si>
  <si>
    <t>VERSAN &amp; DAFNE M.D. SRL</t>
  </si>
  <si>
    <t>VYGON ITALIA SRL - GRUPPO  VYGON</t>
  </si>
  <si>
    <t>ZEISS SPA</t>
  </si>
  <si>
    <t>ZIMMER BIOMET ITALIA SRL</t>
  </si>
  <si>
    <t>CARTOLERIA BARTOLOZZI ENRICO ANTONIO</t>
  </si>
  <si>
    <t>ENI FUEL SPA</t>
  </si>
  <si>
    <t>ARCADIA TRADING COMPANY  SAS</t>
  </si>
  <si>
    <t>DIAPATH  SPA</t>
  </si>
  <si>
    <t>INFOLIO SOC.CONS.ARL</t>
  </si>
  <si>
    <t>PPT POLIGRAFICA PIANO TAVOLA SRL</t>
  </si>
  <si>
    <t>TIOZZO GIUSEPPE SAS</t>
  </si>
  <si>
    <t>EDRA SPA</t>
  </si>
  <si>
    <t>INTERNATIONAL FACTORS ITALIA (IFI ITALIA SPA)</t>
  </si>
  <si>
    <t>CARIOTTI DESIRE ANNAMARIA</t>
  </si>
  <si>
    <t>CIOFOLO KETTY</t>
  </si>
  <si>
    <t>DI PRIMO  ERICA</t>
  </si>
  <si>
    <t>GALVAGNO  SEBASTIANO</t>
  </si>
  <si>
    <t>IUVARA  CONCETTA  VALENTINA</t>
  </si>
  <si>
    <t>LAUDANI  MATTEO</t>
  </si>
  <si>
    <t>MARANO  ORIANA</t>
  </si>
  <si>
    <t>MARCHESE  DAVIDE</t>
  </si>
  <si>
    <t>MURATORE MARIA</t>
  </si>
  <si>
    <t>PERRONE  GESSICA</t>
  </si>
  <si>
    <t>PROVITINA  BRUNA</t>
  </si>
  <si>
    <t>RIZZOTTO  MARIA</t>
  </si>
  <si>
    <t>RUSSO  MARCO</t>
  </si>
  <si>
    <t>SANFILIPPO EMANUELE</t>
  </si>
  <si>
    <t>SCARAMUCCI  GIOVANNA  ANGELA</t>
  </si>
  <si>
    <t>AZ.OSP. UNIV. "POLIC.NICO - VIT. EM.  DI CATANIA</t>
  </si>
  <si>
    <t>AZ.OSP. UNIVERSITARIA DI PALERMO "P. GIACCONE"</t>
  </si>
  <si>
    <t>AZIENDA SANITARIA PROVINCIALE DI CATANIA</t>
  </si>
  <si>
    <t>SOCIETA'  S.E.U.S. SCPA</t>
  </si>
  <si>
    <t>CONCA  MARINA DELFINA</t>
  </si>
  <si>
    <t>FORA SPA</t>
  </si>
  <si>
    <t>L.C.LABORATORI CAMPISI S.R.L.</t>
  </si>
  <si>
    <t>SAVATTERI  BENEDETTO</t>
  </si>
  <si>
    <t>IGEA SRL</t>
  </si>
  <si>
    <t>ISTITUTO DI VIGILANZA PRIVATA A.N.C.R. SRL</t>
  </si>
  <si>
    <t>GEMEAZ ELIOR SPA</t>
  </si>
  <si>
    <t>TELECOM ITALIA</t>
  </si>
  <si>
    <t>ENEL ENERGIA SPA</t>
  </si>
  <si>
    <t>ESTRA ENERGIE SRL</t>
  </si>
  <si>
    <t>SIDRA SPA</t>
  </si>
  <si>
    <t>LLOYD'S</t>
  </si>
  <si>
    <t>LOMBARDO  FRANCESCO (AGENTE ALLIANZ)</t>
  </si>
  <si>
    <t>WILLIS GENERAL AGENCY SRL</t>
  </si>
  <si>
    <t>ASPI INFORMATION TECHNOLOGY SRL</t>
  </si>
  <si>
    <t>DATA PROCESSING SPA</t>
  </si>
  <si>
    <t>DEDALUS SPA</t>
  </si>
  <si>
    <t>EXPRIVIA S.P.A.</t>
  </si>
  <si>
    <t>INSIEL MERCATO SPA</t>
  </si>
  <si>
    <t>NET SERVICE SRL</t>
  </si>
  <si>
    <t>PERSEC SRL</t>
  </si>
  <si>
    <t>TESI SPA</t>
  </si>
  <si>
    <t>ZUCCHETTI S.P.A.</t>
  </si>
  <si>
    <t>ZUTEC  S.R.L.</t>
  </si>
  <si>
    <t>ECOSFERA SERVIZI S.R.L.</t>
  </si>
  <si>
    <t>EDIL ITE IDROTERMOELETTRICA DI D'URSO ALFIO</t>
  </si>
  <si>
    <t>F.LLI SPITALERI DI SPITALERI F. &amp; C. SNC</t>
  </si>
  <si>
    <t>IMPRESA COSTRUZIONI GAMBERA CARMELO PIETRO PAOLO</t>
  </si>
  <si>
    <t>ISI S.R.L.</t>
  </si>
  <si>
    <t>M.G.IMPIANTI SRL</t>
  </si>
  <si>
    <t>PANTO ASFALTI S.R.L.</t>
  </si>
  <si>
    <t>SCABOTTI ORAZIO</t>
  </si>
  <si>
    <t>TAS SRL</t>
  </si>
  <si>
    <t>THYSSENKRUPP ELEVATOR ITALIA SPA</t>
  </si>
  <si>
    <t>AMETEK SRL</t>
  </si>
  <si>
    <t>C.BUA S.R.L</t>
  </si>
  <si>
    <t>CEA SPA</t>
  </si>
  <si>
    <t>H.C.HOSPITAL CONSULTING SPA</t>
  </si>
  <si>
    <t>INTERMEDICA  S.R.L.</t>
  </si>
  <si>
    <t>PHILIPS SPA</t>
  </si>
  <si>
    <t>TEMA SINERGIE SPA (EX SRL)</t>
  </si>
  <si>
    <t>DIGITEL COMMUNICATIONS S.R.L.</t>
  </si>
  <si>
    <t>AVV. MACCARRONE GAETANO</t>
  </si>
  <si>
    <t>BANCA FARMAFACTORING SPA ( GIA' FARMAFACTORING SPA</t>
  </si>
  <si>
    <t>BIZZINI GESUALDA</t>
  </si>
  <si>
    <t>CANFAROTTA MATTEO</t>
  </si>
  <si>
    <t>CASTELLI    FULVIO</t>
  </si>
  <si>
    <t>CATALANO MARIAROSARIA</t>
  </si>
  <si>
    <t>CAVALLARO FRNCESCO PAOLO</t>
  </si>
  <si>
    <t>COSENTINO  SERGIO</t>
  </si>
  <si>
    <t>COSTA ANGELA</t>
  </si>
  <si>
    <t>FERLITO  LUIGI EDOARDO</t>
  </si>
  <si>
    <t>FLA -FLORESTA LONGO E ASSOCIATI</t>
  </si>
  <si>
    <t>LI VOLSI  SANTO</t>
  </si>
  <si>
    <t>LINO FRANCESCO MARIA</t>
  </si>
  <si>
    <t>LONGHITANO  ANNA</t>
  </si>
  <si>
    <t>MADDALENA  SALVATORE</t>
  </si>
  <si>
    <t>MOSCHETTI  PATRIZIA</t>
  </si>
  <si>
    <t>RIZZO  VALERIA</t>
  </si>
  <si>
    <t>SCUTO  VALERIA</t>
  </si>
  <si>
    <t>SEMINARA  NICOLA</t>
  </si>
  <si>
    <t>TAMBURINO  TOMMASO</t>
  </si>
  <si>
    <t>VIGO  PAOLO</t>
  </si>
  <si>
    <t>MEDIECO SERVIZI S.R.L.</t>
  </si>
  <si>
    <t>A.MANZONI &amp;C. SPA</t>
  </si>
  <si>
    <t>BANCA MONTE DEI PASCHI DI SIENA  TESORIERE AOC</t>
  </si>
  <si>
    <t>CDS SICILIA SAS</t>
  </si>
  <si>
    <t>EDISERVICE SRL</t>
  </si>
  <si>
    <t>EUROSTREET SOCIETA' COOPERATIVA</t>
  </si>
  <si>
    <t>FG TECHNOLOGY S.R.L.</t>
  </si>
  <si>
    <t>IL SOLE 24 ORE SPA</t>
  </si>
  <si>
    <t>LCS LABORATORIO CHIMICO SICILIANO SRL</t>
  </si>
  <si>
    <t>MEDIMED SRL</t>
  </si>
  <si>
    <t>PFE S.P.A.</t>
  </si>
  <si>
    <t>PKSUD S.R.L.</t>
  </si>
  <si>
    <t>POSTE ITALIANE</t>
  </si>
  <si>
    <t>PRICEWATERHOUSECOOPERS ADVISORY SPA</t>
  </si>
  <si>
    <t>RADIO CALL SERVICE SRL</t>
  </si>
  <si>
    <t>SIKELIA SERVICE S.P.A.</t>
  </si>
  <si>
    <t>REGIONE SICILIANA - Gazzetta Ufficiale -</t>
  </si>
  <si>
    <t>CONVERGE SPA</t>
  </si>
  <si>
    <t>ETNAMED SRL</t>
  </si>
  <si>
    <t>IGEA S.P.A.</t>
  </si>
  <si>
    <t>KYOCERA DOCUMENT SOLUTIONS ITALIA S.P.A.</t>
  </si>
  <si>
    <t>MONACO SRL</t>
  </si>
  <si>
    <t>OLIVETTI SPA</t>
  </si>
  <si>
    <t>RIVOIRA PHARMA SRL</t>
  </si>
  <si>
    <t>OMNIALEX SRL</t>
  </si>
  <si>
    <t>AGENZIA ENTRATE -MILANO</t>
  </si>
  <si>
    <t>TES. PROV.LE DELLO STATO C/IRAP C.SPEC.22988</t>
  </si>
  <si>
    <t>ERARIO C/IRES</t>
  </si>
  <si>
    <t>UFFICIO IVA</t>
  </si>
  <si>
    <t>AGENZIA DELLE ENTRATE - UFFICIO DI CATANIA</t>
  </si>
  <si>
    <t>CAMERA DI COMMERCIO INDUSTRIA ARTIGIAN.AGRICOLTURA</t>
  </si>
  <si>
    <t>COMUNE DI CATANIA SETTORE N.U.</t>
  </si>
  <si>
    <t>FALSONE  GIOVANNI</t>
  </si>
  <si>
    <t>FARO ASSICURAZ.E RIASSICURAZ. S.p.A. IN  L.C.A.</t>
  </si>
  <si>
    <t>ITALCHIMICI SPA</t>
  </si>
  <si>
    <t>BASILE  ANTONIO</t>
  </si>
  <si>
    <t>BUILD &amp; METAL GROUP SRL</t>
  </si>
  <si>
    <t>CO.GE.FER.s.a.s. di D'ANIELLO ANDREA&amp; C.</t>
  </si>
  <si>
    <t>CONSORTILE CANNIZZARO ARL</t>
  </si>
  <si>
    <t>EUROINFRASTRUTTURE SRL</t>
  </si>
  <si>
    <t>GALLUCCIO  MARCO</t>
  </si>
  <si>
    <t>GRILLO  FRANCESCO</t>
  </si>
  <si>
    <t>MEDIA SRL</t>
  </si>
  <si>
    <t>PRESTI S.R.L.</t>
  </si>
  <si>
    <t>RA ELETTROSISTEMI SRL UNIPERSONALE</t>
  </si>
  <si>
    <t>ROMA SRL</t>
  </si>
  <si>
    <t>S.A.L.C.I. SRL</t>
  </si>
  <si>
    <t>SAMBA GREEN ENGINEERING DI CARMELO ZAPPALA'</t>
  </si>
  <si>
    <t>SPANO' DAMIANO</t>
  </si>
  <si>
    <t>TECHNOLOGICAL SYSTEMS SRL</t>
  </si>
  <si>
    <t>TECHNOSIDE SRL</t>
  </si>
  <si>
    <t>TOSCANO SALVATORE</t>
  </si>
  <si>
    <t>ESAOTE SPA</t>
  </si>
  <si>
    <t>GR IMPRESIT</t>
  </si>
  <si>
    <t>PRAESIDION SRL</t>
  </si>
  <si>
    <t>SIMEX DI LUIGI ARANCIO</t>
  </si>
  <si>
    <t>CONS. DI BIOINGEGN. E INFORM.MEDICA</t>
  </si>
  <si>
    <t>ELLEVA PHARMA S.R.L.</t>
  </si>
  <si>
    <t>MANUTENZIONI OSPEDALIERE S.C.ARL</t>
  </si>
  <si>
    <t>Totale complessivo</t>
  </si>
  <si>
    <t>Competenze a favore del personale a tempo indeterminato, al netto degli arretrati attribuiti</t>
  </si>
  <si>
    <t>Arretrati di anni precedenti al personale a tempo indeterminato</t>
  </si>
  <si>
    <t>Competenze a favore del personale a tempo determinato, al netto degli arretrati attribuiti</t>
  </si>
  <si>
    <t>Altre ritenute al personale per conto di terzi</t>
  </si>
  <si>
    <t>Ritenute previdenziali e assistenziali al personale a tempo indeterminato</t>
  </si>
  <si>
    <t>Ritenute erariali a carico del personale a tempo indeterminato</t>
  </si>
  <si>
    <t>Ritenute previdenziali e assistenziali al personale a tempo determinato</t>
  </si>
  <si>
    <t>Ritenute erariali a carico del personale a tempo determinato</t>
  </si>
  <si>
    <t>Contributi obbligatori per il personale a tempo indeterminato</t>
  </si>
  <si>
    <t>Contributi previdenza complementare per il personale a tempo indeterminato</t>
  </si>
  <si>
    <t>Contributi obbligatori per il personale a tempo determinato</t>
  </si>
  <si>
    <t xml:space="preserve">Indennizzi </t>
  </si>
  <si>
    <t>Prodotti farmaceutici</t>
  </si>
  <si>
    <t>Emoderivati</t>
  </si>
  <si>
    <t>Prodotti dietetici</t>
  </si>
  <si>
    <t>Materiali per la profilassi (vaccini)</t>
  </si>
  <si>
    <t>Dispositivi medici</t>
  </si>
  <si>
    <t xml:space="preserve">Materiali di guardaroba, di pulizia e di convivenza in genere
</t>
  </si>
  <si>
    <t xml:space="preserve">Combustibili, carburanti e lubrificanti  
</t>
  </si>
  <si>
    <t>Supporti informatici e cancelleria</t>
  </si>
  <si>
    <t xml:space="preserve">Pubblicazioni, giornali e riviste
</t>
  </si>
  <si>
    <t>Altri beni non sanitari</t>
  </si>
  <si>
    <t>Acquisti di prestazioni trasporto in emergenza e urgenza da privati</t>
  </si>
  <si>
    <t>Altri acquisti di servizi e prestazioni sanitarie  da strutture sanitarie pubbliche della Regione/Provincia autonoma di appartenenza</t>
  </si>
  <si>
    <t>Altri acquisti di servizi e prestazioni sanitarie  da altri soggetti</t>
  </si>
  <si>
    <t>Servizi ausiliari e spese di pulizia</t>
  </si>
  <si>
    <t xml:space="preserve">Buoni pasto  e mensa per il personale dipendente </t>
  </si>
  <si>
    <t>Mensa per degenti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</si>
  <si>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</si>
  <si>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</si>
  <si>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</si>
  <si>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Assicurazioni</t>
  </si>
  <si>
    <t xml:space="preserve">Assistenza informatica e manutenzione software  </t>
  </si>
  <si>
    <t>Manutenzione ordinaria e riparazioni di immobili   e loro pertinenze</t>
  </si>
  <si>
    <t>Manutenzione ordinaria e riparazioni di attrezzature tecnico-scientifico sanitarie</t>
  </si>
  <si>
    <t xml:space="preserve">Altre spese di manutenzione ordinaria e riparazioni </t>
  </si>
  <si>
    <t>Spese legali</t>
  </si>
  <si>
    <t>Smaltimento rifiuti</t>
  </si>
  <si>
    <t>Manutenzione e riparazione ai mobili e arredi</t>
  </si>
  <si>
    <t>Altre spese per servizi non sanitari</t>
  </si>
  <si>
    <t>Contributi e trasferimenti  a Università</t>
  </si>
  <si>
    <t xml:space="preserve">Concorsi, recuperi e rimborsi  a Amministrazioni Pubbliche
</t>
  </si>
  <si>
    <t xml:space="preserve">Altri concorsi, recuperi e rimborsi a soggetti privati
</t>
  </si>
  <si>
    <t xml:space="preserve">Noleggi </t>
  </si>
  <si>
    <t>Interessi passivi v/fornitori</t>
  </si>
  <si>
    <t>Altri oneri finanziari</t>
  </si>
  <si>
    <t>IRAP</t>
  </si>
  <si>
    <t>IRES</t>
  </si>
  <si>
    <t>IVA</t>
  </si>
  <si>
    <t xml:space="preserve">Altri tributi </t>
  </si>
  <si>
    <t>Acquisti di beni e servizi con i fondi economali</t>
  </si>
  <si>
    <t xml:space="preserve">Indennità e rimborso spese  ed Oneri sociali per gli organi direttivi e Collegio sindacale
</t>
  </si>
  <si>
    <t>Commissioni e Comitati</t>
  </si>
  <si>
    <t xml:space="preserve">Ritenute erariali su indennità a organi istituzionali e altri compensi </t>
  </si>
  <si>
    <t>Risarcimenti danni autoassicurati</t>
  </si>
  <si>
    <t xml:space="preserve">Altre spese correnti derivanti da sopravvenienze </t>
  </si>
  <si>
    <t xml:space="preserve">Fabbricati </t>
  </si>
  <si>
    <t>Impianti e macchinari</t>
  </si>
  <si>
    <t>Attrezzature sanitarie e scientifiche</t>
  </si>
  <si>
    <t>Mobili e arredi</t>
  </si>
  <si>
    <t>Altri beni materiali</t>
  </si>
  <si>
    <t>Altre operazioni finanziarie</t>
  </si>
  <si>
    <t>DIVERSI PER PIGNORAMENTI</t>
  </si>
  <si>
    <t>DIVERSI CREDITORI PER INDENNIZZI</t>
  </si>
  <si>
    <t>ACQUISTI TRAMITE CASSA ECONOMALE</t>
  </si>
  <si>
    <t>DIVERSI DIPENDENTI PER RIMBORSO SPESE LEGALI</t>
  </si>
  <si>
    <t>DIVERSI PER RIMBORSI PROCREAZIONE MEDICALMENTE ASSISTITA</t>
  </si>
  <si>
    <t>DIVERSI PER COMPENSI A COMMISSIONI</t>
  </si>
  <si>
    <t>DIVERSI PER RISARCIMENTI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</si>
</sst>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3" borderId="0" xfId="0" applyFill="1" applyAlignment="1">
      <alignment horizontal="left"/>
    </xf>
    <xf numFmtId="4" fontId="16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6" fillId="0" borderId="0" xfId="0" applyFont="1" applyAlignment="1">
      <alignment horizontal="right" indent="1"/>
    </xf>
    <xf numFmtId="4" fontId="18" fillId="0" borderId="0" xfId="0" applyNumberFormat="1" applyFont="1"/>
    <xf numFmtId="0" fontId="0" fillId="33" borderId="0" xfId="0" applyFill="1"/>
    <xf numFmtId="0" fontId="18" fillId="0" borderId="0" xfId="0" applyFont="1" applyAlignment="1">
      <alignment horizontal="left" indent="1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left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9"/>
  <sheetViews>
    <sheetView tabSelected="1" workbookViewId="0">
      <selection activeCell="B1" sqref="B1"/>
    </sheetView>
  </sheetViews>
  <sheetFormatPr defaultRowHeight="14.4" x14ac:dyDescent="0.3"/>
  <cols>
    <col min="1" max="1" width="47.109375" bestFit="1" customWidth="1"/>
    <col min="2" max="2" width="87" bestFit="1" customWidth="1"/>
    <col min="3" max="4" width="12.6640625" bestFit="1" customWidth="1"/>
  </cols>
  <sheetData>
    <row r="1" spans="1:4" x14ac:dyDescent="0.3">
      <c r="A1" s="1"/>
      <c r="B1" s="1"/>
      <c r="C1" s="1"/>
      <c r="D1" s="1"/>
    </row>
    <row r="2" spans="1:4" x14ac:dyDescent="0.3">
      <c r="A2" s="11" t="s">
        <v>553</v>
      </c>
      <c r="B2" s="11"/>
      <c r="C2" s="5">
        <f>SUM(D3:D6)</f>
        <v>11148560.76</v>
      </c>
      <c r="D2" s="1"/>
    </row>
    <row r="3" spans="1:4" x14ac:dyDescent="0.3">
      <c r="A3" s="1"/>
      <c r="B3" s="3" t="s">
        <v>0</v>
      </c>
      <c r="C3" s="7"/>
      <c r="D3" s="8">
        <v>528867.1599999998</v>
      </c>
    </row>
    <row r="4" spans="1:4" x14ac:dyDescent="0.3">
      <c r="A4" s="1"/>
      <c r="B4" s="3" t="s">
        <v>1</v>
      </c>
      <c r="C4" s="7"/>
      <c r="D4" s="8">
        <v>19218.96</v>
      </c>
    </row>
    <row r="5" spans="1:4" x14ac:dyDescent="0.3">
      <c r="A5" s="1"/>
      <c r="B5" s="3" t="s">
        <v>2</v>
      </c>
      <c r="C5" s="7"/>
      <c r="D5" s="8">
        <v>276363.86999999994</v>
      </c>
    </row>
    <row r="6" spans="1:4" x14ac:dyDescent="0.3">
      <c r="A6" s="1"/>
      <c r="B6" s="3" t="s">
        <v>3</v>
      </c>
      <c r="C6" s="7"/>
      <c r="D6" s="8">
        <f>10321042.61+3481.32-413.16</f>
        <v>10324110.77</v>
      </c>
    </row>
    <row r="7" spans="1:4" x14ac:dyDescent="0.3">
      <c r="A7" s="11" t="s">
        <v>554</v>
      </c>
      <c r="B7" s="11"/>
      <c r="C7" s="5">
        <f>SUM(D8:D9)</f>
        <v>86729.310000000012</v>
      </c>
      <c r="D7" s="1"/>
    </row>
    <row r="8" spans="1:4" x14ac:dyDescent="0.3">
      <c r="A8" s="1"/>
      <c r="B8" s="3" t="s">
        <v>2</v>
      </c>
      <c r="C8" s="5"/>
      <c r="D8" s="8">
        <f>76545.21+1086.35</f>
        <v>77631.560000000012</v>
      </c>
    </row>
    <row r="9" spans="1:4" x14ac:dyDescent="0.3">
      <c r="A9" s="1"/>
      <c r="B9" s="3" t="s">
        <v>3</v>
      </c>
      <c r="C9" s="7"/>
      <c r="D9" s="8">
        <v>9097.75</v>
      </c>
    </row>
    <row r="10" spans="1:4" x14ac:dyDescent="0.3">
      <c r="A10" s="11" t="s">
        <v>555</v>
      </c>
      <c r="B10" s="11"/>
      <c r="C10" s="5">
        <f>SUM(D11:D14)</f>
        <v>371269.39</v>
      </c>
      <c r="D10" s="1"/>
    </row>
    <row r="11" spans="1:4" x14ac:dyDescent="0.3">
      <c r="A11" s="1"/>
      <c r="B11" s="3" t="s">
        <v>0</v>
      </c>
      <c r="C11" s="7"/>
      <c r="D11" s="8">
        <v>34535.729999999989</v>
      </c>
    </row>
    <row r="12" spans="1:4" x14ac:dyDescent="0.3">
      <c r="A12" s="1"/>
      <c r="B12" s="3" t="s">
        <v>1</v>
      </c>
      <c r="C12" s="7"/>
      <c r="D12" s="8">
        <f>13668.43+5193.59</f>
        <v>18862.02</v>
      </c>
    </row>
    <row r="13" spans="1:4" x14ac:dyDescent="0.3">
      <c r="A13" s="1"/>
      <c r="B13" s="3" t="s">
        <v>2</v>
      </c>
      <c r="C13" s="7"/>
      <c r="D13" s="8">
        <v>5696.74</v>
      </c>
    </row>
    <row r="14" spans="1:4" x14ac:dyDescent="0.3">
      <c r="A14" s="1"/>
      <c r="B14" s="3" t="s">
        <v>3</v>
      </c>
      <c r="C14" s="7"/>
      <c r="D14" s="8">
        <v>312174.90000000002</v>
      </c>
    </row>
    <row r="15" spans="1:4" x14ac:dyDescent="0.3">
      <c r="A15" s="11" t="s">
        <v>556</v>
      </c>
      <c r="B15" s="11"/>
      <c r="C15" s="5">
        <f>SUM(D16:D96)</f>
        <v>441022.95</v>
      </c>
      <c r="D15" s="1"/>
    </row>
    <row r="16" spans="1:4" x14ac:dyDescent="0.3">
      <c r="A16" s="1"/>
      <c r="B16" s="3" t="s">
        <v>11</v>
      </c>
      <c r="C16" s="7"/>
      <c r="D16" s="8">
        <v>4404</v>
      </c>
    </row>
    <row r="17" spans="1:4" x14ac:dyDescent="0.3">
      <c r="A17" s="1"/>
      <c r="B17" s="3" t="s">
        <v>12</v>
      </c>
      <c r="C17" s="7"/>
      <c r="D17" s="8">
        <v>315</v>
      </c>
    </row>
    <row r="18" spans="1:4" x14ac:dyDescent="0.3">
      <c r="A18" s="1"/>
      <c r="B18" s="3" t="s">
        <v>13</v>
      </c>
      <c r="C18" s="7"/>
      <c r="D18" s="8">
        <v>3165</v>
      </c>
    </row>
    <row r="19" spans="1:4" x14ac:dyDescent="0.3">
      <c r="A19" s="1"/>
      <c r="B19" s="3" t="s">
        <v>14</v>
      </c>
      <c r="C19" s="7"/>
      <c r="D19" s="8">
        <v>90</v>
      </c>
    </row>
    <row r="20" spans="1:4" x14ac:dyDescent="0.3">
      <c r="A20" s="1"/>
      <c r="B20" s="3" t="s">
        <v>15</v>
      </c>
      <c r="C20" s="7"/>
      <c r="D20" s="8">
        <v>513</v>
      </c>
    </row>
    <row r="21" spans="1:4" x14ac:dyDescent="0.3">
      <c r="A21" s="1"/>
      <c r="B21" s="3" t="s">
        <v>16</v>
      </c>
      <c r="C21" s="7"/>
      <c r="D21" s="8">
        <v>1800</v>
      </c>
    </row>
    <row r="22" spans="1:4" x14ac:dyDescent="0.3">
      <c r="A22" s="1"/>
      <c r="B22" s="3" t="s">
        <v>17</v>
      </c>
      <c r="C22" s="7"/>
      <c r="D22" s="8">
        <v>60</v>
      </c>
    </row>
    <row r="23" spans="1:4" x14ac:dyDescent="0.3">
      <c r="A23" s="1"/>
      <c r="B23" s="3" t="s">
        <v>18</v>
      </c>
      <c r="C23" s="7"/>
      <c r="D23" s="8">
        <v>1939.88</v>
      </c>
    </row>
    <row r="24" spans="1:4" x14ac:dyDescent="0.3">
      <c r="A24" s="1"/>
      <c r="B24" s="3" t="s">
        <v>19</v>
      </c>
      <c r="C24" s="7"/>
      <c r="D24" s="8">
        <v>1791</v>
      </c>
    </row>
    <row r="25" spans="1:4" x14ac:dyDescent="0.3">
      <c r="B25" s="3" t="s">
        <v>20</v>
      </c>
      <c r="C25" s="7"/>
      <c r="D25" s="8">
        <v>265</v>
      </c>
    </row>
    <row r="26" spans="1:4" x14ac:dyDescent="0.3">
      <c r="B26" s="3" t="s">
        <v>21</v>
      </c>
      <c r="C26" s="7"/>
      <c r="D26" s="8">
        <v>585</v>
      </c>
    </row>
    <row r="27" spans="1:4" x14ac:dyDescent="0.3">
      <c r="B27" s="3" t="s">
        <v>22</v>
      </c>
      <c r="C27" s="7"/>
      <c r="D27" s="8">
        <v>780</v>
      </c>
    </row>
    <row r="28" spans="1:4" x14ac:dyDescent="0.3">
      <c r="B28" s="3" t="s">
        <v>23</v>
      </c>
      <c r="C28" s="7"/>
      <c r="D28" s="8">
        <v>936</v>
      </c>
    </row>
    <row r="29" spans="1:4" x14ac:dyDescent="0.3">
      <c r="B29" s="3" t="s">
        <v>24</v>
      </c>
      <c r="C29" s="7"/>
      <c r="D29" s="8">
        <v>486</v>
      </c>
    </row>
    <row r="30" spans="1:4" x14ac:dyDescent="0.3">
      <c r="B30" s="3" t="s">
        <v>25</v>
      </c>
      <c r="C30" s="7"/>
      <c r="D30" s="8">
        <v>1859.8099999999997</v>
      </c>
    </row>
    <row r="31" spans="1:4" x14ac:dyDescent="0.3">
      <c r="B31" s="3" t="s">
        <v>26</v>
      </c>
      <c r="C31" s="7"/>
      <c r="D31" s="8">
        <v>1543.9800000000002</v>
      </c>
    </row>
    <row r="32" spans="1:4" x14ac:dyDescent="0.3">
      <c r="B32" s="3" t="s">
        <v>27</v>
      </c>
      <c r="C32" s="7"/>
      <c r="D32" s="8">
        <v>1488</v>
      </c>
    </row>
    <row r="33" spans="2:4" x14ac:dyDescent="0.3">
      <c r="B33" s="3" t="s">
        <v>28</v>
      </c>
      <c r="C33" s="7"/>
      <c r="D33" s="8">
        <v>635</v>
      </c>
    </row>
    <row r="34" spans="2:4" x14ac:dyDescent="0.3">
      <c r="B34" s="3" t="s">
        <v>29</v>
      </c>
      <c r="C34" s="7"/>
      <c r="D34" s="8">
        <v>1830</v>
      </c>
    </row>
    <row r="35" spans="2:4" x14ac:dyDescent="0.3">
      <c r="B35" s="3" t="s">
        <v>30</v>
      </c>
      <c r="C35" s="7"/>
      <c r="D35" s="8">
        <v>5115</v>
      </c>
    </row>
    <row r="36" spans="2:4" x14ac:dyDescent="0.3">
      <c r="B36" s="3" t="s">
        <v>31</v>
      </c>
      <c r="C36" s="7"/>
      <c r="D36" s="8">
        <v>1950</v>
      </c>
    </row>
    <row r="37" spans="2:4" x14ac:dyDescent="0.3">
      <c r="B37" s="3" t="s">
        <v>32</v>
      </c>
      <c r="C37" s="7"/>
      <c r="D37" s="8">
        <v>2615.35</v>
      </c>
    </row>
    <row r="38" spans="2:4" x14ac:dyDescent="0.3">
      <c r="B38" s="3" t="s">
        <v>33</v>
      </c>
      <c r="C38" s="7"/>
      <c r="D38" s="8">
        <v>1212</v>
      </c>
    </row>
    <row r="39" spans="2:4" x14ac:dyDescent="0.3">
      <c r="B39" s="3" t="s">
        <v>34</v>
      </c>
      <c r="C39" s="7"/>
      <c r="D39" s="8">
        <v>31</v>
      </c>
    </row>
    <row r="40" spans="2:4" x14ac:dyDescent="0.3">
      <c r="B40" s="3" t="s">
        <v>35</v>
      </c>
      <c r="C40" s="7"/>
      <c r="D40" s="8">
        <v>1606.9800000000002</v>
      </c>
    </row>
    <row r="41" spans="2:4" x14ac:dyDescent="0.3">
      <c r="B41" s="3" t="s">
        <v>36</v>
      </c>
      <c r="C41" s="7"/>
      <c r="D41" s="8">
        <v>5095.6499999999996</v>
      </c>
    </row>
    <row r="42" spans="2:4" x14ac:dyDescent="0.3">
      <c r="B42" s="3" t="s">
        <v>37</v>
      </c>
      <c r="C42" s="7"/>
      <c r="D42" s="8">
        <v>456</v>
      </c>
    </row>
    <row r="43" spans="2:4" x14ac:dyDescent="0.3">
      <c r="B43" s="3" t="s">
        <v>38</v>
      </c>
      <c r="C43" s="7"/>
      <c r="D43" s="8">
        <v>646.52</v>
      </c>
    </row>
    <row r="44" spans="2:4" x14ac:dyDescent="0.3">
      <c r="B44" s="3" t="s">
        <v>39</v>
      </c>
      <c r="C44" s="7"/>
      <c r="D44" s="8">
        <v>1425</v>
      </c>
    </row>
    <row r="45" spans="2:4" x14ac:dyDescent="0.3">
      <c r="B45" s="3" t="s">
        <v>40</v>
      </c>
      <c r="C45" s="7"/>
      <c r="D45" s="8">
        <v>706.09</v>
      </c>
    </row>
    <row r="46" spans="2:4" x14ac:dyDescent="0.3">
      <c r="B46" s="3" t="s">
        <v>41</v>
      </c>
      <c r="C46" s="7"/>
      <c r="D46" s="8">
        <v>4690</v>
      </c>
    </row>
    <row r="47" spans="2:4" x14ac:dyDescent="0.3">
      <c r="B47" s="3" t="s">
        <v>42</v>
      </c>
      <c r="C47" s="7"/>
      <c r="D47" s="8">
        <v>6237</v>
      </c>
    </row>
    <row r="48" spans="2:4" x14ac:dyDescent="0.3">
      <c r="B48" s="3" t="s">
        <v>43</v>
      </c>
      <c r="C48" s="7"/>
      <c r="D48" s="8">
        <v>481.28</v>
      </c>
    </row>
    <row r="49" spans="1:4" x14ac:dyDescent="0.3">
      <c r="A49" s="1"/>
      <c r="B49" s="10" t="s">
        <v>6</v>
      </c>
      <c r="C49" s="7"/>
      <c r="D49" s="8">
        <f>2772+908.46+1816.2+730.26</f>
        <v>6226.92</v>
      </c>
    </row>
    <row r="50" spans="1:4" s="1" customFormat="1" x14ac:dyDescent="0.3">
      <c r="B50" s="10" t="s">
        <v>615</v>
      </c>
      <c r="C50" s="7"/>
      <c r="D50" s="8">
        <f>687.27+113.46+454+756+1380+1350+317.94+555.08+234+234+451.74+929.61+774.99+500+1500+1200</f>
        <v>11438.089999999998</v>
      </c>
    </row>
    <row r="51" spans="1:4" x14ac:dyDescent="0.3">
      <c r="B51" s="3" t="s">
        <v>44</v>
      </c>
      <c r="C51" s="7"/>
      <c r="D51" s="8">
        <v>1713</v>
      </c>
    </row>
    <row r="52" spans="1:4" x14ac:dyDescent="0.3">
      <c r="B52" s="3" t="s">
        <v>45</v>
      </c>
      <c r="C52" s="7"/>
      <c r="D52" s="8">
        <v>244.41999999999996</v>
      </c>
    </row>
    <row r="53" spans="1:4" x14ac:dyDescent="0.3">
      <c r="B53" s="3" t="s">
        <v>46</v>
      </c>
      <c r="C53" s="7"/>
      <c r="D53" s="8">
        <v>59.97</v>
      </c>
    </row>
    <row r="54" spans="1:4" x14ac:dyDescent="0.3">
      <c r="B54" s="3" t="s">
        <v>47</v>
      </c>
      <c r="C54" s="7"/>
      <c r="D54" s="8">
        <v>6187.65</v>
      </c>
    </row>
    <row r="55" spans="1:4" x14ac:dyDescent="0.3">
      <c r="B55" s="3" t="s">
        <v>48</v>
      </c>
      <c r="C55" s="7"/>
      <c r="D55" s="8">
        <v>800</v>
      </c>
    </row>
    <row r="56" spans="1:4" x14ac:dyDescent="0.3">
      <c r="B56" s="3" t="s">
        <v>49</v>
      </c>
      <c r="C56" s="7"/>
      <c r="D56" s="8">
        <v>1668</v>
      </c>
    </row>
    <row r="57" spans="1:4" x14ac:dyDescent="0.3">
      <c r="B57" s="3" t="s">
        <v>50</v>
      </c>
      <c r="C57" s="7"/>
      <c r="D57" s="8">
        <v>25745</v>
      </c>
    </row>
    <row r="58" spans="1:4" x14ac:dyDescent="0.3">
      <c r="B58" s="3" t="s">
        <v>51</v>
      </c>
      <c r="C58" s="7"/>
      <c r="D58" s="8">
        <v>8959</v>
      </c>
    </row>
    <row r="59" spans="1:4" x14ac:dyDescent="0.3">
      <c r="B59" s="3" t="s">
        <v>52</v>
      </c>
      <c r="C59" s="7"/>
      <c r="D59" s="8">
        <v>576</v>
      </c>
    </row>
    <row r="60" spans="1:4" x14ac:dyDescent="0.3">
      <c r="B60" s="3" t="s">
        <v>53</v>
      </c>
      <c r="C60" s="7"/>
      <c r="D60" s="8">
        <v>255.5</v>
      </c>
    </row>
    <row r="61" spans="1:4" x14ac:dyDescent="0.3">
      <c r="B61" s="3" t="s">
        <v>54</v>
      </c>
      <c r="C61" s="7"/>
      <c r="D61" s="8">
        <v>309</v>
      </c>
    </row>
    <row r="62" spans="1:4" x14ac:dyDescent="0.3">
      <c r="B62" s="3" t="s">
        <v>55</v>
      </c>
      <c r="C62" s="7"/>
      <c r="D62" s="8">
        <v>6120</v>
      </c>
    </row>
    <row r="63" spans="1:4" x14ac:dyDescent="0.3">
      <c r="B63" s="3" t="s">
        <v>56</v>
      </c>
      <c r="C63" s="7"/>
      <c r="D63" s="8">
        <v>1912.7099999999998</v>
      </c>
    </row>
    <row r="64" spans="1:4" x14ac:dyDescent="0.3">
      <c r="B64" s="3" t="s">
        <v>57</v>
      </c>
      <c r="C64" s="7"/>
      <c r="D64" s="8">
        <v>27624</v>
      </c>
    </row>
    <row r="65" spans="2:4" x14ac:dyDescent="0.3">
      <c r="B65" s="3" t="s">
        <v>58</v>
      </c>
      <c r="C65" s="7"/>
      <c r="D65" s="8">
        <v>5527.6</v>
      </c>
    </row>
    <row r="66" spans="2:4" x14ac:dyDescent="0.3">
      <c r="B66" s="3" t="s">
        <v>59</v>
      </c>
      <c r="C66" s="7"/>
      <c r="D66" s="8">
        <v>1657.4099999999999</v>
      </c>
    </row>
    <row r="67" spans="2:4" x14ac:dyDescent="0.3">
      <c r="B67" s="3" t="s">
        <v>60</v>
      </c>
      <c r="C67" s="7"/>
      <c r="D67" s="8">
        <v>635</v>
      </c>
    </row>
    <row r="68" spans="2:4" x14ac:dyDescent="0.3">
      <c r="B68" s="3" t="s">
        <v>61</v>
      </c>
      <c r="C68" s="7"/>
      <c r="D68" s="8">
        <v>44446</v>
      </c>
    </row>
    <row r="69" spans="2:4" x14ac:dyDescent="0.3">
      <c r="B69" s="3" t="s">
        <v>62</v>
      </c>
      <c r="C69" s="7"/>
      <c r="D69" s="8">
        <v>810</v>
      </c>
    </row>
    <row r="70" spans="2:4" x14ac:dyDescent="0.3">
      <c r="B70" s="3" t="s">
        <v>63</v>
      </c>
      <c r="C70" s="7"/>
      <c r="D70" s="8">
        <v>390</v>
      </c>
    </row>
    <row r="71" spans="2:4" x14ac:dyDescent="0.3">
      <c r="B71" s="3" t="s">
        <v>64</v>
      </c>
      <c r="C71" s="7"/>
      <c r="D71" s="8">
        <v>124669.86</v>
      </c>
    </row>
    <row r="72" spans="2:4" x14ac:dyDescent="0.3">
      <c r="B72" s="3" t="s">
        <v>65</v>
      </c>
      <c r="C72" s="7"/>
      <c r="D72" s="8">
        <v>17465</v>
      </c>
    </row>
    <row r="73" spans="2:4" x14ac:dyDescent="0.3">
      <c r="B73" s="3" t="s">
        <v>66</v>
      </c>
      <c r="C73" s="7"/>
      <c r="D73" s="8">
        <v>7557</v>
      </c>
    </row>
    <row r="74" spans="2:4" x14ac:dyDescent="0.3">
      <c r="B74" s="3" t="s">
        <v>67</v>
      </c>
      <c r="C74" s="7"/>
      <c r="D74" s="8">
        <v>136.92000000000002</v>
      </c>
    </row>
    <row r="75" spans="2:4" x14ac:dyDescent="0.3">
      <c r="B75" s="3" t="s">
        <v>68</v>
      </c>
      <c r="C75" s="7"/>
      <c r="D75" s="8">
        <v>5081</v>
      </c>
    </row>
    <row r="76" spans="2:4" x14ac:dyDescent="0.3">
      <c r="B76" s="3" t="s">
        <v>69</v>
      </c>
      <c r="C76" s="7"/>
      <c r="D76" s="8">
        <v>912</v>
      </c>
    </row>
    <row r="77" spans="2:4" x14ac:dyDescent="0.3">
      <c r="B77" s="3" t="s">
        <v>70</v>
      </c>
      <c r="C77" s="7"/>
      <c r="D77" s="8">
        <v>7883</v>
      </c>
    </row>
    <row r="78" spans="2:4" x14ac:dyDescent="0.3">
      <c r="B78" s="3" t="s">
        <v>71</v>
      </c>
      <c r="C78" s="7"/>
      <c r="D78" s="8">
        <v>651</v>
      </c>
    </row>
    <row r="79" spans="2:4" x14ac:dyDescent="0.3">
      <c r="B79" s="3" t="s">
        <v>72</v>
      </c>
      <c r="C79" s="7"/>
      <c r="D79" s="8">
        <v>490.76</v>
      </c>
    </row>
    <row r="80" spans="2:4" x14ac:dyDescent="0.3">
      <c r="B80" s="3" t="s">
        <v>73</v>
      </c>
      <c r="C80" s="7"/>
      <c r="D80" s="8">
        <v>12</v>
      </c>
    </row>
    <row r="81" spans="1:4" x14ac:dyDescent="0.3">
      <c r="B81" s="3" t="s">
        <v>74</v>
      </c>
      <c r="C81" s="7"/>
      <c r="D81" s="8">
        <v>420</v>
      </c>
    </row>
    <row r="82" spans="1:4" x14ac:dyDescent="0.3">
      <c r="B82" s="3" t="s">
        <v>75</v>
      </c>
      <c r="C82" s="7"/>
      <c r="D82" s="8">
        <v>175.32999999999998</v>
      </c>
    </row>
    <row r="83" spans="1:4" x14ac:dyDescent="0.3">
      <c r="B83" s="3" t="s">
        <v>76</v>
      </c>
      <c r="C83" s="7"/>
      <c r="D83" s="8">
        <v>150</v>
      </c>
    </row>
    <row r="84" spans="1:4" x14ac:dyDescent="0.3">
      <c r="B84" s="3" t="s">
        <v>77</v>
      </c>
      <c r="C84" s="7"/>
      <c r="D84" s="8">
        <v>8115</v>
      </c>
    </row>
    <row r="85" spans="1:4" x14ac:dyDescent="0.3">
      <c r="B85" s="3" t="s">
        <v>78</v>
      </c>
      <c r="C85" s="7"/>
      <c r="D85" s="8">
        <v>88.86</v>
      </c>
    </row>
    <row r="86" spans="1:4" x14ac:dyDescent="0.3">
      <c r="B86" s="3" t="s">
        <v>79</v>
      </c>
      <c r="C86" s="7"/>
      <c r="D86" s="8">
        <v>129</v>
      </c>
    </row>
    <row r="87" spans="1:4" x14ac:dyDescent="0.3">
      <c r="B87" s="3" t="s">
        <v>80</v>
      </c>
      <c r="C87" s="7"/>
      <c r="D87" s="8">
        <v>828</v>
      </c>
    </row>
    <row r="88" spans="1:4" x14ac:dyDescent="0.3">
      <c r="B88" s="3" t="s">
        <v>81</v>
      </c>
      <c r="C88" s="7"/>
      <c r="D88" s="8">
        <v>1085.5</v>
      </c>
    </row>
    <row r="89" spans="1:4" x14ac:dyDescent="0.3">
      <c r="B89" s="3" t="s">
        <v>82</v>
      </c>
      <c r="C89" s="7"/>
      <c r="D89" s="8">
        <v>6036</v>
      </c>
    </row>
    <row r="90" spans="1:4" x14ac:dyDescent="0.3">
      <c r="A90" s="1"/>
      <c r="B90" s="3" t="s">
        <v>83</v>
      </c>
      <c r="C90" s="7"/>
      <c r="D90" s="8">
        <v>19220</v>
      </c>
    </row>
    <row r="91" spans="1:4" x14ac:dyDescent="0.3">
      <c r="A91" s="1"/>
      <c r="B91" s="3" t="s">
        <v>84</v>
      </c>
      <c r="C91" s="7"/>
      <c r="D91" s="8">
        <v>38</v>
      </c>
    </row>
    <row r="92" spans="1:4" x14ac:dyDescent="0.3">
      <c r="A92" s="1"/>
      <c r="B92" s="3" t="s">
        <v>85</v>
      </c>
      <c r="C92" s="7"/>
      <c r="D92" s="8">
        <v>2636.0300000000007</v>
      </c>
    </row>
    <row r="93" spans="1:4" x14ac:dyDescent="0.3">
      <c r="A93" s="1"/>
      <c r="B93" s="3" t="s">
        <v>86</v>
      </c>
      <c r="C93" s="7"/>
      <c r="D93" s="8">
        <v>465</v>
      </c>
    </row>
    <row r="94" spans="1:4" x14ac:dyDescent="0.3">
      <c r="A94" s="1"/>
      <c r="B94" s="3" t="s">
        <v>87</v>
      </c>
      <c r="C94" s="7"/>
      <c r="D94" s="8">
        <v>18834</v>
      </c>
    </row>
    <row r="95" spans="1:4" x14ac:dyDescent="0.3">
      <c r="A95" s="1"/>
      <c r="B95" s="3" t="s">
        <v>88</v>
      </c>
      <c r="C95" s="7"/>
      <c r="D95" s="8">
        <v>101.88</v>
      </c>
    </row>
    <row r="96" spans="1:4" x14ac:dyDescent="0.3">
      <c r="A96" s="1"/>
      <c r="B96" s="3" t="s">
        <v>89</v>
      </c>
      <c r="C96" s="7"/>
      <c r="D96" s="8">
        <v>7782</v>
      </c>
    </row>
    <row r="97" spans="1:4" x14ac:dyDescent="0.3">
      <c r="A97" s="11" t="s">
        <v>557</v>
      </c>
      <c r="B97" s="11"/>
      <c r="C97" s="5">
        <f>SUM(D98:D107)</f>
        <v>1802464.76</v>
      </c>
      <c r="D97" s="1"/>
    </row>
    <row r="98" spans="1:4" x14ac:dyDescent="0.3">
      <c r="A98" s="1"/>
      <c r="B98" s="3" t="s">
        <v>90</v>
      </c>
      <c r="C98" s="7"/>
      <c r="D98" s="8">
        <v>32048.579999999994</v>
      </c>
    </row>
    <row r="99" spans="1:4" x14ac:dyDescent="0.3">
      <c r="A99" s="1"/>
      <c r="B99" s="3" t="s">
        <v>91</v>
      </c>
      <c r="C99" s="7"/>
      <c r="D99" s="8">
        <v>454.52000000000004</v>
      </c>
    </row>
    <row r="100" spans="1:4" x14ac:dyDescent="0.3">
      <c r="A100" s="1"/>
      <c r="B100" s="3" t="s">
        <v>7</v>
      </c>
      <c r="C100" s="7"/>
      <c r="D100" s="8">
        <v>775015.42999999993</v>
      </c>
    </row>
    <row r="101" spans="1:4" x14ac:dyDescent="0.3">
      <c r="A101" s="1"/>
      <c r="B101" s="3" t="s">
        <v>92</v>
      </c>
      <c r="C101" s="7"/>
      <c r="D101" s="8">
        <v>3665.49</v>
      </c>
    </row>
    <row r="102" spans="1:4" x14ac:dyDescent="0.3">
      <c r="A102" s="1"/>
      <c r="B102" s="3" t="s">
        <v>93</v>
      </c>
      <c r="C102" s="7"/>
      <c r="D102" s="8">
        <v>758228.5</v>
      </c>
    </row>
    <row r="103" spans="1:4" x14ac:dyDescent="0.3">
      <c r="A103" s="1"/>
      <c r="B103" s="3" t="s">
        <v>94</v>
      </c>
      <c r="C103" s="7"/>
      <c r="D103" s="8">
        <v>26872.379999999997</v>
      </c>
    </row>
    <row r="104" spans="1:4" x14ac:dyDescent="0.3">
      <c r="A104" s="1"/>
      <c r="B104" s="3" t="s">
        <v>8</v>
      </c>
      <c r="C104" s="7"/>
      <c r="D104" s="8">
        <v>59032.30999999999</v>
      </c>
    </row>
    <row r="105" spans="1:4" x14ac:dyDescent="0.3">
      <c r="A105" s="1"/>
      <c r="B105" s="3" t="s">
        <v>95</v>
      </c>
      <c r="C105" s="7"/>
      <c r="D105" s="8">
        <v>145453.99</v>
      </c>
    </row>
    <row r="106" spans="1:4" x14ac:dyDescent="0.3">
      <c r="A106" s="1"/>
      <c r="B106" s="3" t="s">
        <v>96</v>
      </c>
      <c r="C106" s="7"/>
      <c r="D106" s="8">
        <v>919.25999999999988</v>
      </c>
    </row>
    <row r="107" spans="1:4" x14ac:dyDescent="0.3">
      <c r="A107" s="1"/>
      <c r="B107" s="3" t="s">
        <v>9</v>
      </c>
      <c r="C107" s="7"/>
      <c r="D107" s="8">
        <f>774.26+0.04</f>
        <v>774.3</v>
      </c>
    </row>
    <row r="108" spans="1:4" x14ac:dyDescent="0.3">
      <c r="A108" s="11" t="s">
        <v>558</v>
      </c>
      <c r="B108" s="11"/>
      <c r="C108" s="5">
        <f>SUM(D109:D110)</f>
        <v>5355215.4700000007</v>
      </c>
      <c r="D108" s="1"/>
    </row>
    <row r="109" spans="1:4" x14ac:dyDescent="0.3">
      <c r="A109" s="1"/>
      <c r="B109" s="3" t="s">
        <v>97</v>
      </c>
      <c r="C109" s="7"/>
      <c r="D109" s="8">
        <v>528196.15</v>
      </c>
    </row>
    <row r="110" spans="1:4" x14ac:dyDescent="0.3">
      <c r="A110" s="1"/>
      <c r="B110" s="3" t="s">
        <v>98</v>
      </c>
      <c r="C110" s="7"/>
      <c r="D110" s="8">
        <v>4827019.32</v>
      </c>
    </row>
    <row r="111" spans="1:4" x14ac:dyDescent="0.3">
      <c r="A111" s="11" t="s">
        <v>559</v>
      </c>
      <c r="B111" s="11"/>
      <c r="C111" s="5">
        <f>SUM(D112:D118)</f>
        <v>57603.15</v>
      </c>
      <c r="D111" s="1"/>
    </row>
    <row r="112" spans="1:4" x14ac:dyDescent="0.3">
      <c r="A112" s="1"/>
      <c r="B112" s="3" t="s">
        <v>90</v>
      </c>
      <c r="C112" s="7"/>
      <c r="D112" s="8">
        <v>1520.2</v>
      </c>
    </row>
    <row r="113" spans="1:4" x14ac:dyDescent="0.3">
      <c r="A113" s="1"/>
      <c r="B113" s="3" t="s">
        <v>7</v>
      </c>
      <c r="C113" s="7"/>
      <c r="D113" s="8">
        <f>21220.66+3088.48</f>
        <v>24309.14</v>
      </c>
    </row>
    <row r="114" spans="1:4" x14ac:dyDescent="0.3">
      <c r="A114" s="1"/>
      <c r="B114" s="3" t="s">
        <v>93</v>
      </c>
      <c r="C114" s="7"/>
      <c r="D114" s="8">
        <v>27059.65</v>
      </c>
    </row>
    <row r="115" spans="1:4" x14ac:dyDescent="0.3">
      <c r="A115" s="1"/>
      <c r="B115" s="3" t="s">
        <v>8</v>
      </c>
      <c r="C115" s="7"/>
      <c r="D115" s="8">
        <f>1868.58+113.84</f>
        <v>1982.4199999999998</v>
      </c>
    </row>
    <row r="116" spans="1:4" x14ac:dyDescent="0.3">
      <c r="A116" s="1"/>
      <c r="B116" s="3" t="s">
        <v>95</v>
      </c>
      <c r="C116" s="7"/>
      <c r="D116" s="8">
        <v>1458.46</v>
      </c>
    </row>
    <row r="117" spans="1:4" x14ac:dyDescent="0.3">
      <c r="A117" s="1"/>
      <c r="B117" s="3" t="s">
        <v>9</v>
      </c>
      <c r="C117" s="7"/>
      <c r="D117" s="8">
        <v>191.72000000000003</v>
      </c>
    </row>
    <row r="118" spans="1:4" x14ac:dyDescent="0.3">
      <c r="A118" s="1"/>
      <c r="B118" s="3" t="s">
        <v>99</v>
      </c>
      <c r="C118" s="7"/>
      <c r="D118" s="8">
        <v>1081.56</v>
      </c>
    </row>
    <row r="119" spans="1:4" x14ac:dyDescent="0.3">
      <c r="A119" s="11" t="s">
        <v>560</v>
      </c>
      <c r="B119" s="11"/>
      <c r="C119" s="5">
        <f>SUM(D120:D121)</f>
        <v>135340.94</v>
      </c>
      <c r="D119" s="1"/>
    </row>
    <row r="120" spans="1:4" x14ac:dyDescent="0.3">
      <c r="A120" s="1"/>
      <c r="B120" s="3" t="s">
        <v>97</v>
      </c>
      <c r="C120" s="7"/>
      <c r="D120" s="8">
        <v>26090.119999999995</v>
      </c>
    </row>
    <row r="121" spans="1:4" x14ac:dyDescent="0.3">
      <c r="A121" s="1"/>
      <c r="B121" s="3" t="s">
        <v>98</v>
      </c>
      <c r="C121" s="7"/>
      <c r="D121" s="8">
        <v>109250.81999999999</v>
      </c>
    </row>
    <row r="122" spans="1:4" x14ac:dyDescent="0.3">
      <c r="A122" s="11" t="s">
        <v>561</v>
      </c>
      <c r="B122" s="11"/>
      <c r="C122" s="5">
        <f>SUM(D123:D128)</f>
        <v>4493832.4000000013</v>
      </c>
      <c r="D122" s="1"/>
    </row>
    <row r="123" spans="1:4" x14ac:dyDescent="0.3">
      <c r="A123" s="1"/>
      <c r="B123" s="3" t="s">
        <v>7</v>
      </c>
      <c r="C123" s="7"/>
      <c r="D123" s="8">
        <v>2071824.35</v>
      </c>
    </row>
    <row r="124" spans="1:4" x14ac:dyDescent="0.3">
      <c r="A124" s="1"/>
      <c r="B124" s="3" t="s">
        <v>93</v>
      </c>
      <c r="C124" s="7"/>
      <c r="D124" s="8">
        <v>1941572.87</v>
      </c>
    </row>
    <row r="125" spans="1:4" x14ac:dyDescent="0.3">
      <c r="A125" s="1"/>
      <c r="B125" s="3" t="s">
        <v>95</v>
      </c>
      <c r="C125" s="7"/>
      <c r="D125" s="8">
        <v>209582.97000000006</v>
      </c>
    </row>
    <row r="126" spans="1:4" x14ac:dyDescent="0.3">
      <c r="A126" s="1"/>
      <c r="B126" s="3" t="s">
        <v>100</v>
      </c>
      <c r="C126" s="7"/>
      <c r="D126" s="8">
        <v>268943.48000000004</v>
      </c>
    </row>
    <row r="127" spans="1:4" x14ac:dyDescent="0.3">
      <c r="A127" s="1"/>
      <c r="B127" s="3" t="s">
        <v>9</v>
      </c>
      <c r="C127" s="7"/>
      <c r="D127" s="8">
        <v>1881.62</v>
      </c>
    </row>
    <row r="128" spans="1:4" x14ac:dyDescent="0.3">
      <c r="A128" s="1"/>
      <c r="B128" s="3" t="s">
        <v>99</v>
      </c>
      <c r="C128" s="7"/>
      <c r="D128" s="8">
        <v>27.11</v>
      </c>
    </row>
    <row r="129" spans="1:4" x14ac:dyDescent="0.3">
      <c r="A129" s="11" t="s">
        <v>562</v>
      </c>
      <c r="B129" s="11"/>
      <c r="C129" s="5">
        <f>SUM(D130)</f>
        <v>336.19</v>
      </c>
      <c r="D129" s="1"/>
    </row>
    <row r="130" spans="1:4" x14ac:dyDescent="0.3">
      <c r="A130" s="1"/>
      <c r="B130" s="3" t="s">
        <v>91</v>
      </c>
      <c r="C130" s="7"/>
      <c r="D130" s="8">
        <f>284.68+51.51</f>
        <v>336.19</v>
      </c>
    </row>
    <row r="131" spans="1:4" x14ac:dyDescent="0.3">
      <c r="A131" s="11" t="s">
        <v>563</v>
      </c>
      <c r="B131" s="11"/>
      <c r="C131" s="5">
        <f>SUM(D132:D137)</f>
        <v>156606.24</v>
      </c>
      <c r="D131" s="1"/>
    </row>
    <row r="132" spans="1:4" x14ac:dyDescent="0.3">
      <c r="A132" s="1"/>
      <c r="B132" s="3" t="s">
        <v>7</v>
      </c>
      <c r="C132" s="7"/>
      <c r="D132" s="8">
        <v>62638.559999999998</v>
      </c>
    </row>
    <row r="133" spans="1:4" x14ac:dyDescent="0.3">
      <c r="A133" s="1"/>
      <c r="B133" s="3" t="s">
        <v>93</v>
      </c>
      <c r="C133" s="7"/>
      <c r="D133" s="8">
        <v>71305.400000000009</v>
      </c>
    </row>
    <row r="134" spans="1:4" x14ac:dyDescent="0.3">
      <c r="A134" s="1"/>
      <c r="B134" s="3" t="s">
        <v>95</v>
      </c>
      <c r="C134" s="7"/>
      <c r="D134" s="8">
        <v>3687.4600000000005</v>
      </c>
    </row>
    <row r="135" spans="1:4" x14ac:dyDescent="0.3">
      <c r="A135" s="1"/>
      <c r="B135" s="3" t="s">
        <v>100</v>
      </c>
      <c r="C135" s="7"/>
      <c r="D135" s="8">
        <v>10237.130000000001</v>
      </c>
    </row>
    <row r="136" spans="1:4" x14ac:dyDescent="0.3">
      <c r="A136" s="1"/>
      <c r="B136" s="3" t="s">
        <v>9</v>
      </c>
      <c r="C136" s="7"/>
      <c r="D136" s="8">
        <v>692.36</v>
      </c>
    </row>
    <row r="137" spans="1:4" x14ac:dyDescent="0.3">
      <c r="A137" s="1"/>
      <c r="B137" s="3" t="s">
        <v>99</v>
      </c>
      <c r="C137" s="7"/>
      <c r="D137" s="8">
        <v>8045.3300000000017</v>
      </c>
    </row>
    <row r="138" spans="1:4" x14ac:dyDescent="0.3">
      <c r="A138" s="11" t="s">
        <v>564</v>
      </c>
      <c r="B138" s="11"/>
      <c r="C138" s="5">
        <f>SUM(D139:D139)</f>
        <v>33083.18</v>
      </c>
      <c r="D138" s="1"/>
    </row>
    <row r="139" spans="1:4" x14ac:dyDescent="0.3">
      <c r="A139" s="1"/>
      <c r="B139" s="3" t="s">
        <v>616</v>
      </c>
      <c r="C139" s="7"/>
      <c r="D139" s="8">
        <f>11935.51+21147.67</f>
        <v>33083.18</v>
      </c>
    </row>
    <row r="140" spans="1:4" x14ac:dyDescent="0.3">
      <c r="A140" s="11" t="s">
        <v>565</v>
      </c>
      <c r="B140" s="11"/>
      <c r="C140" s="5">
        <f>SUM(D141:D246)</f>
        <v>6917714.4699999969</v>
      </c>
      <c r="D140" s="1"/>
    </row>
    <row r="141" spans="1:4" x14ac:dyDescent="0.3">
      <c r="A141" s="1"/>
      <c r="B141" s="3" t="s">
        <v>101</v>
      </c>
      <c r="C141" s="7"/>
      <c r="D141" s="8">
        <v>271195.53999999998</v>
      </c>
    </row>
    <row r="142" spans="1:4" x14ac:dyDescent="0.3">
      <c r="A142" s="1"/>
      <c r="B142" s="3" t="s">
        <v>102</v>
      </c>
      <c r="C142" s="7"/>
      <c r="D142" s="8">
        <v>33852.53</v>
      </c>
    </row>
    <row r="143" spans="1:4" x14ac:dyDescent="0.3">
      <c r="A143" s="1"/>
      <c r="B143" s="3" t="s">
        <v>103</v>
      </c>
      <c r="C143" s="7"/>
      <c r="D143" s="8">
        <v>72137.45</v>
      </c>
    </row>
    <row r="144" spans="1:4" x14ac:dyDescent="0.3">
      <c r="A144" s="1"/>
      <c r="B144" s="3" t="s">
        <v>104</v>
      </c>
      <c r="C144" s="7"/>
      <c r="D144" s="8">
        <v>98340.75999999998</v>
      </c>
    </row>
    <row r="145" spans="1:4" x14ac:dyDescent="0.3">
      <c r="A145" s="1"/>
      <c r="B145" s="3" t="s">
        <v>105</v>
      </c>
      <c r="C145" s="7"/>
      <c r="D145" s="8">
        <v>6067.9</v>
      </c>
    </row>
    <row r="146" spans="1:4" x14ac:dyDescent="0.3">
      <c r="B146" s="3" t="s">
        <v>106</v>
      </c>
      <c r="C146" s="7"/>
      <c r="D146" s="8">
        <v>40243.24</v>
      </c>
    </row>
    <row r="147" spans="1:4" x14ac:dyDescent="0.3">
      <c r="B147" s="3" t="s">
        <v>107</v>
      </c>
      <c r="C147" s="7"/>
      <c r="D147" s="8">
        <v>1440</v>
      </c>
    </row>
    <row r="148" spans="1:4" x14ac:dyDescent="0.3">
      <c r="B148" s="3" t="s">
        <v>108</v>
      </c>
      <c r="C148" s="7"/>
      <c r="D148" s="8">
        <v>200.4</v>
      </c>
    </row>
    <row r="149" spans="1:4" x14ac:dyDescent="0.3">
      <c r="B149" s="3" t="s">
        <v>109</v>
      </c>
      <c r="C149" s="7"/>
      <c r="D149" s="8">
        <v>19350.3</v>
      </c>
    </row>
    <row r="150" spans="1:4" x14ac:dyDescent="0.3">
      <c r="B150" s="3" t="s">
        <v>110</v>
      </c>
      <c r="C150" s="7"/>
      <c r="D150" s="8">
        <v>15564</v>
      </c>
    </row>
    <row r="151" spans="1:4" x14ac:dyDescent="0.3">
      <c r="B151" s="3" t="s">
        <v>111</v>
      </c>
      <c r="C151" s="7"/>
      <c r="D151" s="8">
        <v>7069.8299999999981</v>
      </c>
    </row>
    <row r="152" spans="1:4" x14ac:dyDescent="0.3">
      <c r="B152" s="3" t="s">
        <v>112</v>
      </c>
      <c r="C152" s="7"/>
      <c r="D152" s="8">
        <v>167943.53000000003</v>
      </c>
    </row>
    <row r="153" spans="1:4" x14ac:dyDescent="0.3">
      <c r="B153" s="3" t="s">
        <v>113</v>
      </c>
      <c r="C153" s="7"/>
      <c r="D153" s="8">
        <v>260512.86000000002</v>
      </c>
    </row>
    <row r="154" spans="1:4" x14ac:dyDescent="0.3">
      <c r="B154" s="3" t="s">
        <v>114</v>
      </c>
      <c r="C154" s="7"/>
      <c r="D154" s="8">
        <v>187.2</v>
      </c>
    </row>
    <row r="155" spans="1:4" x14ac:dyDescent="0.3">
      <c r="B155" s="3" t="s">
        <v>115</v>
      </c>
      <c r="C155" s="7"/>
      <c r="D155" s="8">
        <v>600</v>
      </c>
    </row>
    <row r="156" spans="1:4" x14ac:dyDescent="0.3">
      <c r="B156" s="3" t="s">
        <v>116</v>
      </c>
      <c r="C156" s="7"/>
      <c r="D156" s="8">
        <v>14053.400000000001</v>
      </c>
    </row>
    <row r="157" spans="1:4" x14ac:dyDescent="0.3">
      <c r="B157" s="3" t="s">
        <v>117</v>
      </c>
      <c r="C157" s="7"/>
      <c r="D157" s="8">
        <v>301113.25999999989</v>
      </c>
    </row>
    <row r="158" spans="1:4" x14ac:dyDescent="0.3">
      <c r="B158" s="3" t="s">
        <v>118</v>
      </c>
      <c r="C158" s="7"/>
      <c r="D158" s="8">
        <v>165725.04</v>
      </c>
    </row>
    <row r="159" spans="1:4" x14ac:dyDescent="0.3">
      <c r="B159" s="3" t="s">
        <v>119</v>
      </c>
      <c r="C159" s="7"/>
      <c r="D159" s="8">
        <v>255068.57</v>
      </c>
    </row>
    <row r="160" spans="1:4" x14ac:dyDescent="0.3">
      <c r="B160" s="3" t="s">
        <v>120</v>
      </c>
      <c r="C160" s="7"/>
      <c r="D160" s="8">
        <v>9433.5</v>
      </c>
    </row>
    <row r="161" spans="2:4" x14ac:dyDescent="0.3">
      <c r="B161" s="3" t="s">
        <v>121</v>
      </c>
      <c r="C161" s="7"/>
      <c r="D161" s="8">
        <v>17053.900000000001</v>
      </c>
    </row>
    <row r="162" spans="2:4" x14ac:dyDescent="0.3">
      <c r="B162" s="3" t="s">
        <v>122</v>
      </c>
      <c r="C162" s="7"/>
      <c r="D162" s="8">
        <v>478099.13000000012</v>
      </c>
    </row>
    <row r="163" spans="2:4" x14ac:dyDescent="0.3">
      <c r="B163" s="3" t="s">
        <v>123</v>
      </c>
      <c r="C163" s="7"/>
      <c r="D163" s="8">
        <v>88</v>
      </c>
    </row>
    <row r="164" spans="2:4" x14ac:dyDescent="0.3">
      <c r="B164" s="3" t="s">
        <v>124</v>
      </c>
      <c r="C164" s="7"/>
      <c r="D164" s="8">
        <v>7628.6</v>
      </c>
    </row>
    <row r="165" spans="2:4" x14ac:dyDescent="0.3">
      <c r="B165" s="3" t="s">
        <v>125</v>
      </c>
      <c r="C165" s="7"/>
      <c r="D165" s="8">
        <v>54350.210000000006</v>
      </c>
    </row>
    <row r="166" spans="2:4" x14ac:dyDescent="0.3">
      <c r="B166" s="3" t="s">
        <v>126</v>
      </c>
      <c r="C166" s="7"/>
      <c r="D166" s="8">
        <v>6459.6</v>
      </c>
    </row>
    <row r="167" spans="2:4" x14ac:dyDescent="0.3">
      <c r="B167" s="3" t="s">
        <v>127</v>
      </c>
      <c r="C167" s="7"/>
      <c r="D167" s="8">
        <v>84</v>
      </c>
    </row>
    <row r="168" spans="2:4" x14ac:dyDescent="0.3">
      <c r="B168" s="3" t="s">
        <v>128</v>
      </c>
      <c r="C168" s="7"/>
      <c r="D168" s="8">
        <v>47406.52</v>
      </c>
    </row>
    <row r="169" spans="2:4" x14ac:dyDescent="0.3">
      <c r="B169" s="3" t="s">
        <v>129</v>
      </c>
      <c r="C169" s="7"/>
      <c r="D169" s="8">
        <v>32000</v>
      </c>
    </row>
    <row r="170" spans="2:4" x14ac:dyDescent="0.3">
      <c r="B170" s="3" t="s">
        <v>130</v>
      </c>
      <c r="C170" s="7"/>
      <c r="D170" s="8">
        <v>6982.9400000000005</v>
      </c>
    </row>
    <row r="171" spans="2:4" x14ac:dyDescent="0.3">
      <c r="B171" s="3" t="s">
        <v>131</v>
      </c>
      <c r="C171" s="7"/>
      <c r="D171" s="8">
        <v>58.44</v>
      </c>
    </row>
    <row r="172" spans="2:4" x14ac:dyDescent="0.3">
      <c r="B172" s="3" t="s">
        <v>132</v>
      </c>
      <c r="C172" s="7"/>
      <c r="D172" s="8">
        <v>1619.87</v>
      </c>
    </row>
    <row r="173" spans="2:4" x14ac:dyDescent="0.3">
      <c r="B173" s="3" t="s">
        <v>133</v>
      </c>
      <c r="C173" s="7"/>
      <c r="D173" s="8">
        <v>4380.96</v>
      </c>
    </row>
    <row r="174" spans="2:4" x14ac:dyDescent="0.3">
      <c r="B174" s="3" t="s">
        <v>134</v>
      </c>
      <c r="C174" s="7"/>
      <c r="D174" s="8">
        <v>40635.76999999999</v>
      </c>
    </row>
    <row r="175" spans="2:4" x14ac:dyDescent="0.3">
      <c r="B175" s="3" t="s">
        <v>135</v>
      </c>
      <c r="C175" s="7"/>
      <c r="D175" s="8">
        <v>1029.3600000000001</v>
      </c>
    </row>
    <row r="176" spans="2:4" x14ac:dyDescent="0.3">
      <c r="B176" s="3" t="s">
        <v>136</v>
      </c>
      <c r="C176" s="7"/>
      <c r="D176" s="8">
        <v>3927.27</v>
      </c>
    </row>
    <row r="177" spans="2:4" x14ac:dyDescent="0.3">
      <c r="B177" s="3" t="s">
        <v>137</v>
      </c>
      <c r="C177" s="7"/>
      <c r="D177" s="8">
        <v>26.84</v>
      </c>
    </row>
    <row r="178" spans="2:4" x14ac:dyDescent="0.3">
      <c r="B178" s="3" t="s">
        <v>138</v>
      </c>
      <c r="C178" s="7"/>
      <c r="D178" s="8">
        <v>715.23</v>
      </c>
    </row>
    <row r="179" spans="2:4" x14ac:dyDescent="0.3">
      <c r="B179" s="3" t="s">
        <v>139</v>
      </c>
      <c r="C179" s="7"/>
      <c r="D179" s="8">
        <v>952.96999999999991</v>
      </c>
    </row>
    <row r="180" spans="2:4" x14ac:dyDescent="0.3">
      <c r="B180" s="3" t="s">
        <v>140</v>
      </c>
      <c r="C180" s="7"/>
      <c r="D180" s="8">
        <v>1856.44</v>
      </c>
    </row>
    <row r="181" spans="2:4" x14ac:dyDescent="0.3">
      <c r="B181" s="3" t="s">
        <v>141</v>
      </c>
      <c r="C181" s="7"/>
      <c r="D181" s="8">
        <v>33502.15</v>
      </c>
    </row>
    <row r="182" spans="2:4" x14ac:dyDescent="0.3">
      <c r="B182" s="3" t="s">
        <v>142</v>
      </c>
      <c r="C182" s="7"/>
      <c r="D182" s="8">
        <v>12476</v>
      </c>
    </row>
    <row r="183" spans="2:4" x14ac:dyDescent="0.3">
      <c r="B183" s="3" t="s">
        <v>143</v>
      </c>
      <c r="C183" s="7"/>
      <c r="D183" s="8">
        <v>7843.44</v>
      </c>
    </row>
    <row r="184" spans="2:4" x14ac:dyDescent="0.3">
      <c r="B184" s="3" t="s">
        <v>144</v>
      </c>
      <c r="C184" s="7"/>
      <c r="D184" s="8">
        <v>323361.64</v>
      </c>
    </row>
    <row r="185" spans="2:4" x14ac:dyDescent="0.3">
      <c r="B185" s="3" t="s">
        <v>145</v>
      </c>
      <c r="C185" s="7"/>
      <c r="D185" s="8">
        <v>360.52</v>
      </c>
    </row>
    <row r="186" spans="2:4" x14ac:dyDescent="0.3">
      <c r="B186" s="3" t="s">
        <v>146</v>
      </c>
      <c r="C186" s="7"/>
      <c r="D186" s="8">
        <v>8432.3099999999977</v>
      </c>
    </row>
    <row r="187" spans="2:4" x14ac:dyDescent="0.3">
      <c r="B187" s="3" t="s">
        <v>147</v>
      </c>
      <c r="C187" s="7"/>
      <c r="D187" s="8">
        <v>256.32</v>
      </c>
    </row>
    <row r="188" spans="2:4" x14ac:dyDescent="0.3">
      <c r="B188" s="3" t="s">
        <v>148</v>
      </c>
      <c r="C188" s="7"/>
      <c r="D188" s="8">
        <v>7360</v>
      </c>
    </row>
    <row r="189" spans="2:4" x14ac:dyDescent="0.3">
      <c r="B189" s="3" t="s">
        <v>149</v>
      </c>
      <c r="C189" s="7"/>
      <c r="D189" s="8">
        <v>675.49999999999989</v>
      </c>
    </row>
    <row r="190" spans="2:4" x14ac:dyDescent="0.3">
      <c r="B190" s="3" t="s">
        <v>150</v>
      </c>
      <c r="C190" s="7"/>
      <c r="D190" s="8">
        <v>690</v>
      </c>
    </row>
    <row r="191" spans="2:4" x14ac:dyDescent="0.3">
      <c r="B191" s="3" t="s">
        <v>151</v>
      </c>
      <c r="C191" s="7"/>
      <c r="D191" s="8">
        <v>9523.7199999999993</v>
      </c>
    </row>
    <row r="192" spans="2:4" x14ac:dyDescent="0.3">
      <c r="B192" s="3" t="s">
        <v>152</v>
      </c>
      <c r="C192" s="7"/>
      <c r="D192" s="8">
        <v>2167.1999999999998</v>
      </c>
    </row>
    <row r="193" spans="2:4" x14ac:dyDescent="0.3">
      <c r="B193" s="3" t="s">
        <v>153</v>
      </c>
      <c r="C193" s="7"/>
      <c r="D193" s="8">
        <v>4686.3799999999992</v>
      </c>
    </row>
    <row r="194" spans="2:4" x14ac:dyDescent="0.3">
      <c r="B194" s="3" t="s">
        <v>154</v>
      </c>
      <c r="C194" s="7"/>
      <c r="D194" s="8">
        <v>1885.05</v>
      </c>
    </row>
    <row r="195" spans="2:4" x14ac:dyDescent="0.3">
      <c r="B195" s="3" t="s">
        <v>155</v>
      </c>
      <c r="C195" s="7"/>
      <c r="D195" s="8">
        <v>22792.9</v>
      </c>
    </row>
    <row r="196" spans="2:4" x14ac:dyDescent="0.3">
      <c r="B196" s="3" t="s">
        <v>156</v>
      </c>
      <c r="C196" s="7"/>
      <c r="D196" s="8">
        <v>949.31</v>
      </c>
    </row>
    <row r="197" spans="2:4" x14ac:dyDescent="0.3">
      <c r="B197" s="3" t="s">
        <v>157</v>
      </c>
      <c r="C197" s="7"/>
      <c r="D197" s="8">
        <v>22011.85</v>
      </c>
    </row>
    <row r="198" spans="2:4" x14ac:dyDescent="0.3">
      <c r="B198" s="3" t="s">
        <v>158</v>
      </c>
      <c r="C198" s="7"/>
      <c r="D198" s="8">
        <v>44794.420000000006</v>
      </c>
    </row>
    <row r="199" spans="2:4" x14ac:dyDescent="0.3">
      <c r="B199" s="3" t="s">
        <v>159</v>
      </c>
      <c r="C199" s="7"/>
      <c r="D199" s="8">
        <v>44.3</v>
      </c>
    </row>
    <row r="200" spans="2:4" x14ac:dyDescent="0.3">
      <c r="B200" s="3" t="s">
        <v>160</v>
      </c>
      <c r="C200" s="7"/>
      <c r="D200" s="8">
        <v>455130.02999999956</v>
      </c>
    </row>
    <row r="201" spans="2:4" x14ac:dyDescent="0.3">
      <c r="B201" s="3" t="s">
        <v>161</v>
      </c>
      <c r="C201" s="7"/>
      <c r="D201" s="8">
        <v>175093.1999999999</v>
      </c>
    </row>
    <row r="202" spans="2:4" x14ac:dyDescent="0.3">
      <c r="B202" s="3" t="s">
        <v>162</v>
      </c>
      <c r="C202" s="7"/>
      <c r="D202" s="8">
        <v>3249</v>
      </c>
    </row>
    <row r="203" spans="2:4" x14ac:dyDescent="0.3">
      <c r="B203" s="3" t="s">
        <v>163</v>
      </c>
      <c r="C203" s="7"/>
      <c r="D203" s="8">
        <v>10186.42</v>
      </c>
    </row>
    <row r="204" spans="2:4" x14ac:dyDescent="0.3">
      <c r="B204" s="3" t="s">
        <v>164</v>
      </c>
      <c r="C204" s="7"/>
      <c r="D204" s="8">
        <v>834.77</v>
      </c>
    </row>
    <row r="205" spans="2:4" x14ac:dyDescent="0.3">
      <c r="B205" s="3" t="s">
        <v>165</v>
      </c>
      <c r="C205" s="7"/>
      <c r="D205" s="8">
        <v>760.1099999999999</v>
      </c>
    </row>
    <row r="206" spans="2:4" x14ac:dyDescent="0.3">
      <c r="B206" s="3" t="s">
        <v>166</v>
      </c>
      <c r="C206" s="7"/>
      <c r="D206" s="8">
        <v>3646.9800000000005</v>
      </c>
    </row>
    <row r="207" spans="2:4" x14ac:dyDescent="0.3">
      <c r="B207" s="3" t="s">
        <v>167</v>
      </c>
      <c r="C207" s="7"/>
      <c r="D207" s="8">
        <v>885</v>
      </c>
    </row>
    <row r="208" spans="2:4" x14ac:dyDescent="0.3">
      <c r="B208" s="3" t="s">
        <v>168</v>
      </c>
      <c r="C208" s="7"/>
      <c r="D208" s="8">
        <v>14688.900000000001</v>
      </c>
    </row>
    <row r="209" spans="2:4" x14ac:dyDescent="0.3">
      <c r="B209" s="3" t="s">
        <v>169</v>
      </c>
      <c r="C209" s="7"/>
      <c r="D209" s="8">
        <v>6000</v>
      </c>
    </row>
    <row r="210" spans="2:4" x14ac:dyDescent="0.3">
      <c r="B210" s="3" t="s">
        <v>170</v>
      </c>
      <c r="C210" s="7"/>
      <c r="D210" s="8">
        <v>22302.59</v>
      </c>
    </row>
    <row r="211" spans="2:4" x14ac:dyDescent="0.3">
      <c r="B211" s="3" t="s">
        <v>171</v>
      </c>
      <c r="C211" s="7"/>
      <c r="D211" s="8">
        <v>5370.7799999999988</v>
      </c>
    </row>
    <row r="212" spans="2:4" x14ac:dyDescent="0.3">
      <c r="B212" s="3" t="s">
        <v>172</v>
      </c>
      <c r="C212" s="7"/>
      <c r="D212" s="8">
        <v>306134.98000000004</v>
      </c>
    </row>
    <row r="213" spans="2:4" x14ac:dyDescent="0.3">
      <c r="B213" s="3" t="s">
        <v>173</v>
      </c>
      <c r="C213" s="7"/>
      <c r="D213" s="8">
        <v>61520.2</v>
      </c>
    </row>
    <row r="214" spans="2:4" x14ac:dyDescent="0.3">
      <c r="B214" s="3" t="s">
        <v>174</v>
      </c>
      <c r="C214" s="7"/>
      <c r="D214" s="8">
        <v>23274.12</v>
      </c>
    </row>
    <row r="215" spans="2:4" x14ac:dyDescent="0.3">
      <c r="B215" s="3" t="s">
        <v>175</v>
      </c>
      <c r="C215" s="7"/>
      <c r="D215" s="8">
        <v>1179.5099999999998</v>
      </c>
    </row>
    <row r="216" spans="2:4" x14ac:dyDescent="0.3">
      <c r="B216" s="3" t="s">
        <v>176</v>
      </c>
      <c r="C216" s="7"/>
      <c r="D216" s="8">
        <v>17455.32</v>
      </c>
    </row>
    <row r="217" spans="2:4" x14ac:dyDescent="0.3">
      <c r="B217" s="3" t="s">
        <v>177</v>
      </c>
      <c r="C217" s="7"/>
      <c r="D217" s="8">
        <v>407278.23999999993</v>
      </c>
    </row>
    <row r="218" spans="2:4" x14ac:dyDescent="0.3">
      <c r="B218" s="3" t="s">
        <v>178</v>
      </c>
      <c r="C218" s="7"/>
      <c r="D218" s="8">
        <v>2520.62</v>
      </c>
    </row>
    <row r="219" spans="2:4" x14ac:dyDescent="0.3">
      <c r="B219" s="3" t="s">
        <v>179</v>
      </c>
      <c r="C219" s="7"/>
      <c r="D219" s="8">
        <v>28440.799999999999</v>
      </c>
    </row>
    <row r="220" spans="2:4" x14ac:dyDescent="0.3">
      <c r="B220" s="3" t="s">
        <v>180</v>
      </c>
      <c r="C220" s="7"/>
      <c r="D220" s="8">
        <v>5080.6400000000003</v>
      </c>
    </row>
    <row r="221" spans="2:4" x14ac:dyDescent="0.3">
      <c r="B221" s="3" t="s">
        <v>181</v>
      </c>
      <c r="C221" s="7"/>
      <c r="D221" s="8">
        <v>196700.78000000003</v>
      </c>
    </row>
    <row r="222" spans="2:4" x14ac:dyDescent="0.3">
      <c r="B222" s="3" t="s">
        <v>182</v>
      </c>
      <c r="C222" s="7"/>
      <c r="D222" s="8">
        <v>427958.7100000002</v>
      </c>
    </row>
    <row r="223" spans="2:4" x14ac:dyDescent="0.3">
      <c r="B223" s="3" t="s">
        <v>183</v>
      </c>
      <c r="C223" s="7"/>
      <c r="D223" s="8">
        <v>41930.21</v>
      </c>
    </row>
    <row r="224" spans="2:4" x14ac:dyDescent="0.3">
      <c r="B224" s="3" t="s">
        <v>184</v>
      </c>
      <c r="C224" s="7"/>
      <c r="D224" s="8">
        <v>3978</v>
      </c>
    </row>
    <row r="225" spans="2:4" x14ac:dyDescent="0.3">
      <c r="B225" s="3" t="s">
        <v>185</v>
      </c>
      <c r="C225" s="7"/>
      <c r="D225" s="8">
        <v>29005.68</v>
      </c>
    </row>
    <row r="226" spans="2:4" x14ac:dyDescent="0.3">
      <c r="B226" s="3" t="s">
        <v>186</v>
      </c>
      <c r="C226" s="7"/>
      <c r="D226" s="8">
        <v>1799.5</v>
      </c>
    </row>
    <row r="227" spans="2:4" x14ac:dyDescent="0.3">
      <c r="B227" s="3" t="s">
        <v>187</v>
      </c>
      <c r="C227" s="7"/>
      <c r="D227" s="8">
        <v>1139025.3</v>
      </c>
    </row>
    <row r="228" spans="2:4" x14ac:dyDescent="0.3">
      <c r="B228" s="3" t="s">
        <v>188</v>
      </c>
      <c r="C228" s="7"/>
      <c r="D228" s="8">
        <v>1418.5</v>
      </c>
    </row>
    <row r="229" spans="2:4" x14ac:dyDescent="0.3">
      <c r="B229" s="3" t="s">
        <v>189</v>
      </c>
      <c r="C229" s="7"/>
      <c r="D229" s="8">
        <v>6117.79</v>
      </c>
    </row>
    <row r="230" spans="2:4" x14ac:dyDescent="0.3">
      <c r="B230" s="3" t="s">
        <v>190</v>
      </c>
      <c r="C230" s="7"/>
      <c r="D230" s="8">
        <v>23222.79</v>
      </c>
    </row>
    <row r="231" spans="2:4" x14ac:dyDescent="0.3">
      <c r="B231" s="3" t="s">
        <v>191</v>
      </c>
      <c r="C231" s="7"/>
      <c r="D231" s="8">
        <v>210332.92999999996</v>
      </c>
    </row>
    <row r="232" spans="2:4" x14ac:dyDescent="0.3">
      <c r="B232" s="3" t="s">
        <v>192</v>
      </c>
      <c r="C232" s="7"/>
      <c r="D232" s="8">
        <v>510</v>
      </c>
    </row>
    <row r="233" spans="2:4" x14ac:dyDescent="0.3">
      <c r="B233" s="3" t="s">
        <v>193</v>
      </c>
      <c r="C233" s="7"/>
      <c r="D233" s="8">
        <v>1139.6399999999999</v>
      </c>
    </row>
    <row r="234" spans="2:4" x14ac:dyDescent="0.3">
      <c r="B234" s="3" t="s">
        <v>194</v>
      </c>
      <c r="C234" s="7"/>
      <c r="D234" s="8">
        <v>369.58</v>
      </c>
    </row>
    <row r="235" spans="2:4" x14ac:dyDescent="0.3">
      <c r="B235" s="3" t="s">
        <v>195</v>
      </c>
      <c r="C235" s="7"/>
      <c r="D235" s="8">
        <v>2816</v>
      </c>
    </row>
    <row r="236" spans="2:4" x14ac:dyDescent="0.3">
      <c r="B236" s="3" t="s">
        <v>196</v>
      </c>
      <c r="C236" s="7"/>
      <c r="D236" s="8">
        <v>8828.4500000000007</v>
      </c>
    </row>
    <row r="237" spans="2:4" x14ac:dyDescent="0.3">
      <c r="B237" s="3" t="s">
        <v>197</v>
      </c>
      <c r="C237" s="7"/>
      <c r="D237" s="8">
        <v>2699.26</v>
      </c>
    </row>
    <row r="238" spans="2:4" x14ac:dyDescent="0.3">
      <c r="B238" s="3" t="s">
        <v>198</v>
      </c>
      <c r="C238" s="7"/>
      <c r="D238" s="8">
        <v>133777.51999999999</v>
      </c>
    </row>
    <row r="239" spans="2:4" x14ac:dyDescent="0.3">
      <c r="B239" s="3" t="s">
        <v>199</v>
      </c>
      <c r="C239" s="7"/>
      <c r="D239" s="8">
        <v>401.99</v>
      </c>
    </row>
    <row r="240" spans="2:4" x14ac:dyDescent="0.3">
      <c r="B240" s="3" t="s">
        <v>200</v>
      </c>
      <c r="C240" s="7"/>
      <c r="D240" s="8">
        <v>10136.94</v>
      </c>
    </row>
    <row r="241" spans="1:4" x14ac:dyDescent="0.3">
      <c r="A241" s="1"/>
      <c r="B241" s="3" t="s">
        <v>201</v>
      </c>
      <c r="C241" s="7"/>
      <c r="D241" s="8">
        <v>4316</v>
      </c>
    </row>
    <row r="242" spans="1:4" x14ac:dyDescent="0.3">
      <c r="A242" s="1"/>
      <c r="B242" s="3" t="s">
        <v>202</v>
      </c>
      <c r="C242" s="7"/>
      <c r="D242" s="8">
        <v>70216.56</v>
      </c>
    </row>
    <row r="243" spans="1:4" x14ac:dyDescent="0.3">
      <c r="A243" s="1"/>
      <c r="B243" s="3" t="s">
        <v>203</v>
      </c>
      <c r="C243" s="7"/>
      <c r="D243" s="8">
        <v>18490.12</v>
      </c>
    </row>
    <row r="244" spans="1:4" x14ac:dyDescent="0.3">
      <c r="A244" s="1"/>
      <c r="B244" s="3" t="s">
        <v>204</v>
      </c>
      <c r="C244" s="7"/>
      <c r="D244" s="8">
        <v>484.41999999999996</v>
      </c>
    </row>
    <row r="245" spans="1:4" x14ac:dyDescent="0.3">
      <c r="A245" s="1"/>
      <c r="B245" s="3" t="s">
        <v>205</v>
      </c>
      <c r="C245" s="7"/>
      <c r="D245" s="8">
        <v>7170.62</v>
      </c>
    </row>
    <row r="246" spans="1:4" x14ac:dyDescent="0.3">
      <c r="A246" s="1"/>
      <c r="B246" s="3" t="s">
        <v>206</v>
      </c>
      <c r="C246" s="7"/>
      <c r="D246" s="8">
        <v>74566.600000000006</v>
      </c>
    </row>
    <row r="247" spans="1:4" x14ac:dyDescent="0.3">
      <c r="A247" s="11" t="s">
        <v>566</v>
      </c>
      <c r="B247" s="11"/>
      <c r="C247" s="5">
        <f>SUM(D248:D281)</f>
        <v>630241.04</v>
      </c>
      <c r="D247" s="1"/>
    </row>
    <row r="248" spans="1:4" x14ac:dyDescent="0.3">
      <c r="A248" s="1"/>
      <c r="B248" s="3" t="s">
        <v>207</v>
      </c>
      <c r="C248" s="7"/>
      <c r="D248" s="8">
        <v>3050</v>
      </c>
    </row>
    <row r="249" spans="1:4" x14ac:dyDescent="0.3">
      <c r="A249" s="1"/>
      <c r="B249" s="3" t="s">
        <v>208</v>
      </c>
      <c r="C249" s="7"/>
      <c r="D249" s="8">
        <v>1742.6200000000001</v>
      </c>
    </row>
    <row r="250" spans="1:4" x14ac:dyDescent="0.3">
      <c r="A250" s="1"/>
      <c r="B250" s="3" t="s">
        <v>209</v>
      </c>
      <c r="C250" s="7"/>
      <c r="D250" s="8">
        <v>97178.2</v>
      </c>
    </row>
    <row r="251" spans="1:4" x14ac:dyDescent="0.3">
      <c r="A251" s="1"/>
      <c r="B251" s="3" t="s">
        <v>210</v>
      </c>
      <c r="C251" s="7"/>
      <c r="D251" s="8">
        <v>2350</v>
      </c>
    </row>
    <row r="252" spans="1:4" x14ac:dyDescent="0.3">
      <c r="A252" s="1"/>
      <c r="B252" s="3" t="s">
        <v>117</v>
      </c>
      <c r="C252" s="7"/>
      <c r="D252" s="8">
        <v>74056</v>
      </c>
    </row>
    <row r="253" spans="1:4" x14ac:dyDescent="0.3">
      <c r="A253" s="1"/>
      <c r="B253" s="3" t="s">
        <v>211</v>
      </c>
      <c r="C253" s="7"/>
      <c r="D253" s="8">
        <v>261.2</v>
      </c>
    </row>
    <row r="254" spans="1:4" x14ac:dyDescent="0.3">
      <c r="A254" s="1"/>
      <c r="B254" s="3" t="s">
        <v>212</v>
      </c>
      <c r="C254" s="7"/>
      <c r="D254" s="8">
        <v>115140</v>
      </c>
    </row>
    <row r="255" spans="1:4" x14ac:dyDescent="0.3">
      <c r="A255" s="1"/>
      <c r="B255" s="3" t="s">
        <v>213</v>
      </c>
      <c r="C255" s="7"/>
      <c r="D255" s="8">
        <v>1272</v>
      </c>
    </row>
    <row r="256" spans="1:4" x14ac:dyDescent="0.3">
      <c r="B256" s="3" t="s">
        <v>127</v>
      </c>
      <c r="C256" s="7"/>
      <c r="D256" s="8">
        <v>536</v>
      </c>
    </row>
    <row r="257" spans="1:4" x14ac:dyDescent="0.3">
      <c r="B257" s="3" t="s">
        <v>214</v>
      </c>
      <c r="C257" s="7"/>
      <c r="D257" s="8">
        <v>850</v>
      </c>
    </row>
    <row r="258" spans="1:4" x14ac:dyDescent="0.3">
      <c r="B258" s="3" t="s">
        <v>129</v>
      </c>
      <c r="C258" s="7"/>
      <c r="D258" s="8">
        <v>2128</v>
      </c>
    </row>
    <row r="259" spans="1:4" x14ac:dyDescent="0.3">
      <c r="B259" s="3" t="s">
        <v>215</v>
      </c>
      <c r="C259" s="7"/>
      <c r="D259" s="8">
        <v>9722.2999999999993</v>
      </c>
    </row>
    <row r="260" spans="1:4" x14ac:dyDescent="0.3">
      <c r="B260" s="3" t="s">
        <v>216</v>
      </c>
      <c r="C260" s="7"/>
      <c r="D260" s="8">
        <v>1015</v>
      </c>
    </row>
    <row r="261" spans="1:4" x14ac:dyDescent="0.3">
      <c r="B261" s="3" t="s">
        <v>141</v>
      </c>
      <c r="C261" s="7"/>
      <c r="D261" s="8">
        <v>1860</v>
      </c>
    </row>
    <row r="262" spans="1:4" x14ac:dyDescent="0.3">
      <c r="B262" s="3" t="s">
        <v>217</v>
      </c>
      <c r="C262" s="7"/>
      <c r="D262" s="8">
        <v>2930</v>
      </c>
    </row>
    <row r="263" spans="1:4" x14ac:dyDescent="0.3">
      <c r="B263" s="3" t="s">
        <v>218</v>
      </c>
      <c r="C263" s="7"/>
      <c r="D263" s="8">
        <v>3564</v>
      </c>
    </row>
    <row r="264" spans="1:4" x14ac:dyDescent="0.3">
      <c r="B264" s="3" t="s">
        <v>148</v>
      </c>
      <c r="C264" s="7"/>
      <c r="D264" s="8">
        <v>17460</v>
      </c>
    </row>
    <row r="265" spans="1:4" x14ac:dyDescent="0.3">
      <c r="B265" s="3" t="s">
        <v>219</v>
      </c>
      <c r="C265" s="7"/>
      <c r="D265" s="8">
        <v>17796.96</v>
      </c>
    </row>
    <row r="266" spans="1:4" x14ac:dyDescent="0.3">
      <c r="B266" s="3" t="s">
        <v>160</v>
      </c>
      <c r="C266" s="7"/>
      <c r="D266" s="8">
        <v>56691.479999999989</v>
      </c>
    </row>
    <row r="267" spans="1:4" x14ac:dyDescent="0.3">
      <c r="B267" s="3" t="s">
        <v>220</v>
      </c>
      <c r="C267" s="7"/>
      <c r="D267" s="8">
        <v>24010.9</v>
      </c>
    </row>
    <row r="268" spans="1:4" x14ac:dyDescent="0.3">
      <c r="B268" s="3" t="s">
        <v>162</v>
      </c>
      <c r="C268" s="7"/>
      <c r="D268" s="8">
        <v>39454.5</v>
      </c>
    </row>
    <row r="269" spans="1:4" x14ac:dyDescent="0.3">
      <c r="B269" s="3" t="s">
        <v>221</v>
      </c>
      <c r="C269" s="7"/>
      <c r="D269" s="8">
        <v>200</v>
      </c>
    </row>
    <row r="270" spans="1:4" x14ac:dyDescent="0.3">
      <c r="B270" s="3" t="s">
        <v>222</v>
      </c>
      <c r="C270" s="7"/>
      <c r="D270" s="8">
        <v>825</v>
      </c>
    </row>
    <row r="271" spans="1:4" x14ac:dyDescent="0.3">
      <c r="B271" s="3" t="s">
        <v>223</v>
      </c>
      <c r="C271" s="7"/>
      <c r="D271" s="8">
        <v>6000</v>
      </c>
    </row>
    <row r="272" spans="1:4" x14ac:dyDescent="0.3">
      <c r="A272" s="1"/>
      <c r="B272" s="3" t="s">
        <v>224</v>
      </c>
      <c r="C272" s="7"/>
      <c r="D272" s="8">
        <v>24950.799999999999</v>
      </c>
    </row>
    <row r="273" spans="1:4" x14ac:dyDescent="0.3">
      <c r="A273" s="1"/>
      <c r="B273" s="3" t="s">
        <v>225</v>
      </c>
      <c r="C273" s="7"/>
      <c r="D273" s="8">
        <v>13230</v>
      </c>
    </row>
    <row r="274" spans="1:4" x14ac:dyDescent="0.3">
      <c r="A274" s="1"/>
      <c r="B274" s="3" t="s">
        <v>226</v>
      </c>
      <c r="C274" s="7"/>
      <c r="D274" s="8">
        <v>980</v>
      </c>
    </row>
    <row r="275" spans="1:4" x14ac:dyDescent="0.3">
      <c r="A275" s="1"/>
      <c r="B275" s="3" t="s">
        <v>227</v>
      </c>
      <c r="C275" s="7"/>
      <c r="D275" s="8">
        <v>151.19999999999999</v>
      </c>
    </row>
    <row r="276" spans="1:4" x14ac:dyDescent="0.3">
      <c r="A276" s="1"/>
      <c r="B276" s="3" t="s">
        <v>228</v>
      </c>
      <c r="C276" s="7"/>
      <c r="D276" s="8">
        <v>11892.87</v>
      </c>
    </row>
    <row r="277" spans="1:4" x14ac:dyDescent="0.3">
      <c r="A277" s="1"/>
      <c r="B277" s="3" t="s">
        <v>229</v>
      </c>
      <c r="C277" s="7"/>
      <c r="D277" s="8">
        <v>699.72</v>
      </c>
    </row>
    <row r="278" spans="1:4" x14ac:dyDescent="0.3">
      <c r="A278" s="1"/>
      <c r="B278" s="3" t="s">
        <v>230</v>
      </c>
      <c r="C278" s="7"/>
      <c r="D278" s="8">
        <v>7560</v>
      </c>
    </row>
    <row r="279" spans="1:4" x14ac:dyDescent="0.3">
      <c r="A279" s="1"/>
      <c r="B279" s="3" t="s">
        <v>195</v>
      </c>
      <c r="C279" s="7"/>
      <c r="D279" s="8">
        <v>1739.3</v>
      </c>
    </row>
    <row r="280" spans="1:4" x14ac:dyDescent="0.3">
      <c r="A280" s="1"/>
      <c r="B280" s="3" t="s">
        <v>231</v>
      </c>
      <c r="C280" s="7"/>
      <c r="D280" s="8">
        <v>1442.9900000000002</v>
      </c>
    </row>
    <row r="281" spans="1:4" x14ac:dyDescent="0.3">
      <c r="A281" s="1"/>
      <c r="B281" s="3" t="s">
        <v>198</v>
      </c>
      <c r="C281" s="7"/>
      <c r="D281" s="8">
        <v>87500</v>
      </c>
    </row>
    <row r="282" spans="1:4" x14ac:dyDescent="0.3">
      <c r="A282" s="11" t="s">
        <v>567</v>
      </c>
      <c r="B282" s="11"/>
      <c r="C282" s="5">
        <f>SUM(D283:D289)</f>
        <v>14525.31</v>
      </c>
      <c r="D282" s="1"/>
    </row>
    <row r="283" spans="1:4" x14ac:dyDescent="0.3">
      <c r="A283" s="1"/>
      <c r="B283" s="3" t="s">
        <v>232</v>
      </c>
      <c r="C283" s="7"/>
      <c r="D283" s="8">
        <v>5817</v>
      </c>
    </row>
    <row r="284" spans="1:4" x14ac:dyDescent="0.3">
      <c r="A284" s="1"/>
      <c r="B284" s="3" t="s">
        <v>116</v>
      </c>
      <c r="C284" s="7"/>
      <c r="D284" s="8">
        <v>853.92000000000007</v>
      </c>
    </row>
    <row r="285" spans="1:4" x14ac:dyDescent="0.3">
      <c r="A285" s="1"/>
      <c r="B285" s="3" t="s">
        <v>160</v>
      </c>
      <c r="C285" s="7"/>
      <c r="D285" s="8">
        <v>1186.32</v>
      </c>
    </row>
    <row r="286" spans="1:4" x14ac:dyDescent="0.3">
      <c r="A286" s="1"/>
      <c r="B286" s="3" t="s">
        <v>233</v>
      </c>
      <c r="C286" s="7"/>
      <c r="D286" s="8">
        <v>2762.4</v>
      </c>
    </row>
    <row r="287" spans="1:4" x14ac:dyDescent="0.3">
      <c r="A287" s="1"/>
      <c r="B287" s="3" t="s">
        <v>234</v>
      </c>
      <c r="C287" s="7"/>
      <c r="D287" s="8">
        <v>549.6</v>
      </c>
    </row>
    <row r="288" spans="1:4" x14ac:dyDescent="0.3">
      <c r="A288" s="1"/>
      <c r="B288" s="3" t="s">
        <v>235</v>
      </c>
      <c r="C288" s="7"/>
      <c r="D288" s="8">
        <v>2265.7200000000003</v>
      </c>
    </row>
    <row r="289" spans="1:4" x14ac:dyDescent="0.3">
      <c r="A289" s="1"/>
      <c r="B289" s="3" t="s">
        <v>190</v>
      </c>
      <c r="C289" s="7"/>
      <c r="D289" s="8">
        <v>1090.3499999999999</v>
      </c>
    </row>
    <row r="290" spans="1:4" x14ac:dyDescent="0.3">
      <c r="A290" s="11" t="s">
        <v>568</v>
      </c>
      <c r="B290" s="11"/>
      <c r="C290" s="5">
        <f>SUM(D291)</f>
        <v>1327.2</v>
      </c>
      <c r="D290" s="1"/>
    </row>
    <row r="291" spans="1:4" x14ac:dyDescent="0.3">
      <c r="A291" s="1"/>
      <c r="B291" s="3" t="s">
        <v>236</v>
      </c>
      <c r="C291" s="7"/>
      <c r="D291" s="8">
        <v>1327.2</v>
      </c>
    </row>
    <row r="292" spans="1:4" x14ac:dyDescent="0.3">
      <c r="A292" s="11" t="s">
        <v>569</v>
      </c>
      <c r="B292" s="11"/>
      <c r="C292" s="5">
        <f>SUM(D293:D486)</f>
        <v>6638197.7200000007</v>
      </c>
      <c r="D292" s="1"/>
    </row>
    <row r="293" spans="1:4" x14ac:dyDescent="0.3">
      <c r="A293" s="1"/>
      <c r="B293" s="3" t="s">
        <v>237</v>
      </c>
      <c r="C293" s="7"/>
      <c r="D293" s="8">
        <v>103886.02000000002</v>
      </c>
    </row>
    <row r="294" spans="1:4" x14ac:dyDescent="0.3">
      <c r="A294" s="1"/>
      <c r="B294" s="3" t="s">
        <v>238</v>
      </c>
      <c r="C294" s="7"/>
      <c r="D294" s="8">
        <v>8097.2800000000007</v>
      </c>
    </row>
    <row r="295" spans="1:4" x14ac:dyDescent="0.3">
      <c r="A295" s="1"/>
      <c r="B295" s="3" t="s">
        <v>239</v>
      </c>
      <c r="C295" s="7"/>
      <c r="D295" s="8">
        <f>35746+590</f>
        <v>36336</v>
      </c>
    </row>
    <row r="296" spans="1:4" x14ac:dyDescent="0.3">
      <c r="A296" s="1"/>
      <c r="B296" s="3" t="s">
        <v>240</v>
      </c>
      <c r="C296" s="7"/>
      <c r="D296" s="8">
        <v>5520</v>
      </c>
    </row>
    <row r="297" spans="1:4" x14ac:dyDescent="0.3">
      <c r="A297" s="1"/>
      <c r="B297" s="3" t="s">
        <v>241</v>
      </c>
      <c r="C297" s="7"/>
      <c r="D297" s="8">
        <v>94670.16</v>
      </c>
    </row>
    <row r="298" spans="1:4" x14ac:dyDescent="0.3">
      <c r="A298" s="1"/>
      <c r="B298" s="3" t="s">
        <v>232</v>
      </c>
      <c r="C298" s="7"/>
      <c r="D298" s="8">
        <v>77646.75</v>
      </c>
    </row>
    <row r="299" spans="1:4" x14ac:dyDescent="0.3">
      <c r="A299" s="1"/>
      <c r="B299" s="3" t="s">
        <v>242</v>
      </c>
      <c r="C299" s="7"/>
      <c r="D299" s="8">
        <v>470</v>
      </c>
    </row>
    <row r="300" spans="1:4" x14ac:dyDescent="0.3">
      <c r="A300" s="1"/>
      <c r="B300" s="3" t="s">
        <v>243</v>
      </c>
      <c r="C300" s="7"/>
      <c r="D300" s="8">
        <v>1466.25</v>
      </c>
    </row>
    <row r="301" spans="1:4" x14ac:dyDescent="0.3">
      <c r="A301" s="1"/>
      <c r="B301" s="3" t="s">
        <v>244</v>
      </c>
      <c r="C301" s="7"/>
      <c r="D301" s="8">
        <v>26025</v>
      </c>
    </row>
    <row r="302" spans="1:4" x14ac:dyDescent="0.3">
      <c r="A302" s="1"/>
      <c r="B302" s="3" t="s">
        <v>245</v>
      </c>
      <c r="C302" s="7"/>
      <c r="D302" s="8">
        <v>6220.670000000001</v>
      </c>
    </row>
    <row r="303" spans="1:4" x14ac:dyDescent="0.3">
      <c r="A303" s="1"/>
      <c r="B303" s="3" t="s">
        <v>246</v>
      </c>
      <c r="C303" s="7"/>
      <c r="D303" s="8">
        <v>4307.3900000000003</v>
      </c>
    </row>
    <row r="304" spans="1:4" x14ac:dyDescent="0.3">
      <c r="B304" s="3" t="s">
        <v>247</v>
      </c>
      <c r="C304" s="7"/>
      <c r="D304" s="8">
        <v>2070</v>
      </c>
    </row>
    <row r="305" spans="2:4" x14ac:dyDescent="0.3">
      <c r="B305" s="3" t="s">
        <v>106</v>
      </c>
      <c r="C305" s="7"/>
      <c r="D305" s="8">
        <v>16741.440000000002</v>
      </c>
    </row>
    <row r="306" spans="2:4" x14ac:dyDescent="0.3">
      <c r="B306" s="3" t="s">
        <v>248</v>
      </c>
      <c r="C306" s="7"/>
      <c r="D306" s="8">
        <v>558</v>
      </c>
    </row>
    <row r="307" spans="2:4" x14ac:dyDescent="0.3">
      <c r="B307" s="3" t="s">
        <v>249</v>
      </c>
      <c r="C307" s="7"/>
      <c r="D307" s="8">
        <v>14071.2</v>
      </c>
    </row>
    <row r="308" spans="2:4" x14ac:dyDescent="0.3">
      <c r="B308" s="3" t="s">
        <v>110</v>
      </c>
      <c r="C308" s="7"/>
      <c r="D308" s="8">
        <v>903.26</v>
      </c>
    </row>
    <row r="309" spans="2:4" x14ac:dyDescent="0.3">
      <c r="B309" s="3" t="s">
        <v>250</v>
      </c>
      <c r="C309" s="7"/>
      <c r="D309" s="8">
        <v>971.7</v>
      </c>
    </row>
    <row r="310" spans="2:4" x14ac:dyDescent="0.3">
      <c r="B310" s="3" t="s">
        <v>251</v>
      </c>
      <c r="C310" s="7"/>
      <c r="D310" s="8">
        <v>96135</v>
      </c>
    </row>
    <row r="311" spans="2:4" x14ac:dyDescent="0.3">
      <c r="B311" s="3" t="s">
        <v>207</v>
      </c>
      <c r="C311" s="7"/>
      <c r="D311" s="8">
        <v>26970</v>
      </c>
    </row>
    <row r="312" spans="2:4" x14ac:dyDescent="0.3">
      <c r="B312" s="3" t="s">
        <v>252</v>
      </c>
      <c r="C312" s="7"/>
      <c r="D312" s="8">
        <v>67838</v>
      </c>
    </row>
    <row r="313" spans="2:4" x14ac:dyDescent="0.3">
      <c r="B313" s="3" t="s">
        <v>116</v>
      </c>
      <c r="C313" s="7"/>
      <c r="D313" s="8">
        <v>26275</v>
      </c>
    </row>
    <row r="314" spans="2:4" x14ac:dyDescent="0.3">
      <c r="B314" s="3" t="s">
        <v>253</v>
      </c>
      <c r="C314" s="7"/>
      <c r="D314" s="8">
        <v>1163.7</v>
      </c>
    </row>
    <row r="315" spans="2:4" x14ac:dyDescent="0.3">
      <c r="B315" s="3" t="s">
        <v>117</v>
      </c>
      <c r="C315" s="7"/>
      <c r="D315" s="8">
        <v>183747.04000000004</v>
      </c>
    </row>
    <row r="316" spans="2:4" x14ac:dyDescent="0.3">
      <c r="B316" s="3" t="s">
        <v>118</v>
      </c>
      <c r="C316" s="7"/>
      <c r="D316" s="8">
        <v>49838.21</v>
      </c>
    </row>
    <row r="317" spans="2:4" x14ac:dyDescent="0.3">
      <c r="B317" s="3" t="s">
        <v>254</v>
      </c>
      <c r="C317" s="7"/>
      <c r="D317" s="8">
        <v>126550.03999999996</v>
      </c>
    </row>
    <row r="318" spans="2:4" x14ac:dyDescent="0.3">
      <c r="B318" s="3" t="s">
        <v>255</v>
      </c>
      <c r="C318" s="7"/>
      <c r="D318" s="8">
        <v>69164.22</v>
      </c>
    </row>
    <row r="319" spans="2:4" x14ac:dyDescent="0.3">
      <c r="B319" s="3" t="s">
        <v>256</v>
      </c>
      <c r="C319" s="7"/>
      <c r="D319" s="8">
        <f>2461+7888</f>
        <v>10349</v>
      </c>
    </row>
    <row r="320" spans="2:4" x14ac:dyDescent="0.3">
      <c r="B320" s="3" t="s">
        <v>257</v>
      </c>
      <c r="C320" s="7"/>
      <c r="D320" s="8">
        <v>23630.739999999998</v>
      </c>
    </row>
    <row r="321" spans="2:4" x14ac:dyDescent="0.3">
      <c r="B321" s="3" t="s">
        <v>258</v>
      </c>
      <c r="C321" s="7"/>
      <c r="D321" s="8">
        <v>198.34</v>
      </c>
    </row>
    <row r="322" spans="2:4" x14ac:dyDescent="0.3">
      <c r="B322" s="3" t="s">
        <v>259</v>
      </c>
      <c r="C322" s="7"/>
      <c r="D322" s="8">
        <v>10055.84</v>
      </c>
    </row>
    <row r="323" spans="2:4" x14ac:dyDescent="0.3">
      <c r="B323" s="3" t="s">
        <v>260</v>
      </c>
      <c r="C323" s="7"/>
      <c r="D323" s="8">
        <v>4144.1000000000004</v>
      </c>
    </row>
    <row r="324" spans="2:4" x14ac:dyDescent="0.3">
      <c r="B324" s="3" t="s">
        <v>261</v>
      </c>
      <c r="C324" s="7"/>
      <c r="D324" s="8">
        <v>640.5</v>
      </c>
    </row>
    <row r="325" spans="2:4" x14ac:dyDescent="0.3">
      <c r="B325" s="3" t="s">
        <v>262</v>
      </c>
      <c r="C325" s="7"/>
      <c r="D325" s="8">
        <v>86855</v>
      </c>
    </row>
    <row r="326" spans="2:4" x14ac:dyDescent="0.3">
      <c r="B326" s="3" t="s">
        <v>263</v>
      </c>
      <c r="C326" s="7"/>
      <c r="D326" s="8">
        <v>1079.28</v>
      </c>
    </row>
    <row r="327" spans="2:4" x14ac:dyDescent="0.3">
      <c r="B327" s="3" t="s">
        <v>264</v>
      </c>
      <c r="C327" s="7"/>
      <c r="D327" s="8">
        <v>28791.55</v>
      </c>
    </row>
    <row r="328" spans="2:4" x14ac:dyDescent="0.3">
      <c r="B328" s="3" t="s">
        <v>211</v>
      </c>
      <c r="C328" s="7"/>
      <c r="D328" s="8">
        <v>20859.990000000002</v>
      </c>
    </row>
    <row r="329" spans="2:4" x14ac:dyDescent="0.3">
      <c r="B329" s="3" t="s">
        <v>265</v>
      </c>
      <c r="C329" s="7"/>
      <c r="D329" s="8">
        <v>48</v>
      </c>
    </row>
    <row r="330" spans="2:4" x14ac:dyDescent="0.3">
      <c r="B330" s="3" t="s">
        <v>266</v>
      </c>
      <c r="C330" s="7"/>
      <c r="D330" s="8">
        <v>8280</v>
      </c>
    </row>
    <row r="331" spans="2:4" x14ac:dyDescent="0.3">
      <c r="B331" s="3" t="s">
        <v>267</v>
      </c>
      <c r="C331" s="7"/>
      <c r="D331" s="8">
        <v>50260</v>
      </c>
    </row>
    <row r="332" spans="2:4" x14ac:dyDescent="0.3">
      <c r="B332" s="3" t="s">
        <v>268</v>
      </c>
      <c r="C332" s="7"/>
      <c r="D332" s="8">
        <v>107675.70000000001</v>
      </c>
    </row>
    <row r="333" spans="2:4" x14ac:dyDescent="0.3">
      <c r="B333" s="3" t="s">
        <v>269</v>
      </c>
      <c r="C333" s="7"/>
      <c r="D333" s="8">
        <v>60247.68</v>
      </c>
    </row>
    <row r="334" spans="2:4" x14ac:dyDescent="0.3">
      <c r="B334" s="3" t="s">
        <v>270</v>
      </c>
      <c r="C334" s="7"/>
      <c r="D334" s="8">
        <v>139873.94999999995</v>
      </c>
    </row>
    <row r="335" spans="2:4" x14ac:dyDescent="0.3">
      <c r="B335" s="3" t="s">
        <v>271</v>
      </c>
      <c r="C335" s="7"/>
      <c r="D335" s="8">
        <v>800</v>
      </c>
    </row>
    <row r="336" spans="2:4" x14ac:dyDescent="0.3">
      <c r="B336" s="3" t="s">
        <v>272</v>
      </c>
      <c r="C336" s="7"/>
      <c r="D336" s="8">
        <v>4716.13</v>
      </c>
    </row>
    <row r="337" spans="2:4" x14ac:dyDescent="0.3">
      <c r="B337" s="3" t="s">
        <v>273</v>
      </c>
      <c r="C337" s="7"/>
      <c r="D337" s="8">
        <v>1104.3</v>
      </c>
    </row>
    <row r="338" spans="2:4" x14ac:dyDescent="0.3">
      <c r="B338" s="3" t="s">
        <v>274</v>
      </c>
      <c r="C338" s="7"/>
      <c r="D338" s="8">
        <v>31607.46</v>
      </c>
    </row>
    <row r="339" spans="2:4" x14ac:dyDescent="0.3">
      <c r="B339" s="3" t="s">
        <v>275</v>
      </c>
      <c r="C339" s="7"/>
      <c r="D339" s="8">
        <v>5133.75</v>
      </c>
    </row>
    <row r="340" spans="2:4" x14ac:dyDescent="0.3">
      <c r="B340" s="3" t="s">
        <v>276</v>
      </c>
      <c r="C340" s="7"/>
      <c r="D340" s="8">
        <v>285711.51999999984</v>
      </c>
    </row>
    <row r="341" spans="2:4" x14ac:dyDescent="0.3">
      <c r="B341" s="3" t="s">
        <v>277</v>
      </c>
      <c r="C341" s="7"/>
      <c r="D341" s="8">
        <v>6794.71</v>
      </c>
    </row>
    <row r="342" spans="2:4" x14ac:dyDescent="0.3">
      <c r="B342" s="3" t="s">
        <v>278</v>
      </c>
      <c r="C342" s="7"/>
      <c r="D342" s="8">
        <v>9611.1200000000008</v>
      </c>
    </row>
    <row r="343" spans="2:4" x14ac:dyDescent="0.3">
      <c r="B343" s="3" t="s">
        <v>279</v>
      </c>
      <c r="C343" s="7"/>
      <c r="D343" s="8">
        <v>16760.2</v>
      </c>
    </row>
    <row r="344" spans="2:4" x14ac:dyDescent="0.3">
      <c r="B344" s="3" t="s">
        <v>280</v>
      </c>
      <c r="C344" s="7"/>
      <c r="D344" s="8">
        <v>4880</v>
      </c>
    </row>
    <row r="345" spans="2:4" x14ac:dyDescent="0.3">
      <c r="B345" s="3" t="s">
        <v>281</v>
      </c>
      <c r="C345" s="7"/>
      <c r="D345" s="8">
        <v>12843.7</v>
      </c>
    </row>
    <row r="346" spans="2:4" x14ac:dyDescent="0.3">
      <c r="B346" s="3" t="s">
        <v>127</v>
      </c>
      <c r="C346" s="7"/>
      <c r="D346" s="8">
        <v>51056.66</v>
      </c>
    </row>
    <row r="347" spans="2:4" x14ac:dyDescent="0.3">
      <c r="B347" s="3" t="s">
        <v>282</v>
      </c>
      <c r="C347" s="7"/>
      <c r="D347" s="8">
        <v>19970.59</v>
      </c>
    </row>
    <row r="348" spans="2:4" x14ac:dyDescent="0.3">
      <c r="B348" s="3" t="s">
        <v>283</v>
      </c>
      <c r="C348" s="7"/>
      <c r="D348" s="8">
        <v>2925</v>
      </c>
    </row>
    <row r="349" spans="2:4" x14ac:dyDescent="0.3">
      <c r="B349" s="3" t="s">
        <v>284</v>
      </c>
      <c r="C349" s="7"/>
      <c r="D349" s="8">
        <v>32438.899999999994</v>
      </c>
    </row>
    <row r="350" spans="2:4" x14ac:dyDescent="0.3">
      <c r="B350" s="3" t="s">
        <v>214</v>
      </c>
      <c r="C350" s="7"/>
      <c r="D350" s="8">
        <v>67000</v>
      </c>
    </row>
    <row r="351" spans="2:4" x14ac:dyDescent="0.3">
      <c r="B351" s="3" t="s">
        <v>285</v>
      </c>
      <c r="C351" s="7"/>
      <c r="D351" s="8">
        <v>10381.6</v>
      </c>
    </row>
    <row r="352" spans="2:4" x14ac:dyDescent="0.3">
      <c r="B352" s="3" t="s">
        <v>286</v>
      </c>
      <c r="C352" s="7"/>
      <c r="D352" s="8">
        <v>1100</v>
      </c>
    </row>
    <row r="353" spans="2:4" x14ac:dyDescent="0.3">
      <c r="B353" s="3" t="s">
        <v>287</v>
      </c>
      <c r="C353" s="7"/>
      <c r="D353" s="8">
        <v>10750</v>
      </c>
    </row>
    <row r="354" spans="2:4" x14ac:dyDescent="0.3">
      <c r="B354" s="3" t="s">
        <v>288</v>
      </c>
      <c r="C354" s="7"/>
      <c r="D354" s="8">
        <v>1300</v>
      </c>
    </row>
    <row r="355" spans="2:4" x14ac:dyDescent="0.3">
      <c r="B355" s="3" t="s">
        <v>289</v>
      </c>
      <c r="C355" s="7"/>
      <c r="D355" s="8">
        <v>5350</v>
      </c>
    </row>
    <row r="356" spans="2:4" x14ac:dyDescent="0.3">
      <c r="B356" s="3" t="s">
        <v>290</v>
      </c>
      <c r="C356" s="7"/>
      <c r="D356" s="8">
        <v>45770</v>
      </c>
    </row>
    <row r="357" spans="2:4" x14ac:dyDescent="0.3">
      <c r="B357" s="3" t="s">
        <v>291</v>
      </c>
      <c r="C357" s="7"/>
      <c r="D357" s="8">
        <v>10286</v>
      </c>
    </row>
    <row r="358" spans="2:4" x14ac:dyDescent="0.3">
      <c r="B358" s="3" t="s">
        <v>292</v>
      </c>
      <c r="C358" s="7"/>
      <c r="D358" s="8">
        <v>1133.2</v>
      </c>
    </row>
    <row r="359" spans="2:4" x14ac:dyDescent="0.3">
      <c r="B359" s="3" t="s">
        <v>293</v>
      </c>
      <c r="C359" s="7"/>
      <c r="D359" s="8">
        <v>4680</v>
      </c>
    </row>
    <row r="360" spans="2:4" x14ac:dyDescent="0.3">
      <c r="B360" s="3" t="s">
        <v>294</v>
      </c>
      <c r="C360" s="7"/>
      <c r="D360" s="8">
        <v>7315.2</v>
      </c>
    </row>
    <row r="361" spans="2:4" x14ac:dyDescent="0.3">
      <c r="B361" s="3" t="s">
        <v>295</v>
      </c>
      <c r="C361" s="7"/>
      <c r="D361" s="8">
        <v>10794.98</v>
      </c>
    </row>
    <row r="362" spans="2:4" x14ac:dyDescent="0.3">
      <c r="B362" s="3" t="s">
        <v>296</v>
      </c>
      <c r="C362" s="7"/>
      <c r="D362" s="8">
        <v>37035.199999999997</v>
      </c>
    </row>
    <row r="363" spans="2:4" x14ac:dyDescent="0.3">
      <c r="B363" s="3" t="s">
        <v>297</v>
      </c>
      <c r="C363" s="7"/>
      <c r="D363" s="8">
        <v>222</v>
      </c>
    </row>
    <row r="364" spans="2:4" x14ac:dyDescent="0.3">
      <c r="B364" s="3" t="s">
        <v>298</v>
      </c>
      <c r="C364" s="7"/>
      <c r="D364" s="8">
        <v>11800</v>
      </c>
    </row>
    <row r="365" spans="2:4" x14ac:dyDescent="0.3">
      <c r="B365" s="3" t="s">
        <v>299</v>
      </c>
      <c r="C365" s="7"/>
      <c r="D365" s="8">
        <v>1200</v>
      </c>
    </row>
    <row r="366" spans="2:4" x14ac:dyDescent="0.3">
      <c r="B366" s="3" t="s">
        <v>300</v>
      </c>
      <c r="C366" s="7"/>
      <c r="D366" s="8">
        <v>8263.32</v>
      </c>
    </row>
    <row r="367" spans="2:4" x14ac:dyDescent="0.3">
      <c r="B367" s="3" t="s">
        <v>301</v>
      </c>
      <c r="C367" s="7"/>
      <c r="D367" s="8">
        <v>55958</v>
      </c>
    </row>
    <row r="368" spans="2:4" x14ac:dyDescent="0.3">
      <c r="B368" s="3" t="s">
        <v>302</v>
      </c>
      <c r="C368" s="7"/>
      <c r="D368" s="8">
        <v>1276.8</v>
      </c>
    </row>
    <row r="369" spans="2:4" x14ac:dyDescent="0.3">
      <c r="B369" s="3" t="s">
        <v>303</v>
      </c>
      <c r="C369" s="7"/>
      <c r="D369" s="8">
        <v>14139.650000000001</v>
      </c>
    </row>
    <row r="370" spans="2:4" x14ac:dyDescent="0.3">
      <c r="B370" s="3" t="s">
        <v>304</v>
      </c>
      <c r="C370" s="7"/>
      <c r="D370" s="8">
        <v>25534</v>
      </c>
    </row>
    <row r="371" spans="2:4" x14ac:dyDescent="0.3">
      <c r="B371" s="3" t="s">
        <v>305</v>
      </c>
      <c r="C371" s="7"/>
      <c r="D371" s="8">
        <v>2926</v>
      </c>
    </row>
    <row r="372" spans="2:4" x14ac:dyDescent="0.3">
      <c r="B372" s="3" t="s">
        <v>306</v>
      </c>
      <c r="C372" s="7"/>
      <c r="D372" s="8">
        <v>4032.7</v>
      </c>
    </row>
    <row r="373" spans="2:4" x14ac:dyDescent="0.3">
      <c r="B373" s="3" t="s">
        <v>307</v>
      </c>
      <c r="C373" s="7"/>
      <c r="D373" s="8">
        <v>1862.77</v>
      </c>
    </row>
    <row r="374" spans="2:4" x14ac:dyDescent="0.3">
      <c r="B374" s="3" t="s">
        <v>308</v>
      </c>
      <c r="C374" s="7"/>
      <c r="D374" s="8">
        <v>3289</v>
      </c>
    </row>
    <row r="375" spans="2:4" x14ac:dyDescent="0.3">
      <c r="B375" s="3" t="s">
        <v>309</v>
      </c>
      <c r="C375" s="7"/>
      <c r="D375" s="8">
        <v>19187.160000000003</v>
      </c>
    </row>
    <row r="376" spans="2:4" x14ac:dyDescent="0.3">
      <c r="B376" s="3" t="s">
        <v>310</v>
      </c>
      <c r="C376" s="7"/>
      <c r="D376" s="8">
        <v>2822.4</v>
      </c>
    </row>
    <row r="377" spans="2:4" x14ac:dyDescent="0.3">
      <c r="B377" s="3" t="s">
        <v>311</v>
      </c>
      <c r="C377" s="7"/>
      <c r="D377" s="8">
        <v>21005.200000000001</v>
      </c>
    </row>
    <row r="378" spans="2:4" x14ac:dyDescent="0.3">
      <c r="B378" s="3" t="s">
        <v>139</v>
      </c>
      <c r="C378" s="7"/>
      <c r="D378" s="8">
        <v>462</v>
      </c>
    </row>
    <row r="379" spans="2:4" x14ac:dyDescent="0.3">
      <c r="B379" s="3" t="s">
        <v>312</v>
      </c>
      <c r="C379" s="7"/>
      <c r="D379" s="8">
        <v>14708</v>
      </c>
    </row>
    <row r="380" spans="2:4" x14ac:dyDescent="0.3">
      <c r="B380" s="3" t="s">
        <v>313</v>
      </c>
      <c r="C380" s="7"/>
      <c r="D380" s="8">
        <v>22343.96</v>
      </c>
    </row>
    <row r="381" spans="2:4" x14ac:dyDescent="0.3">
      <c r="B381" s="3" t="s">
        <v>141</v>
      </c>
      <c r="C381" s="7"/>
      <c r="D381" s="8">
        <v>34875.919999999998</v>
      </c>
    </row>
    <row r="382" spans="2:4" x14ac:dyDescent="0.3">
      <c r="B382" s="3" t="s">
        <v>142</v>
      </c>
      <c r="C382" s="7"/>
      <c r="D382" s="8">
        <v>22513</v>
      </c>
    </row>
    <row r="383" spans="2:4" x14ac:dyDescent="0.3">
      <c r="B383" s="3" t="s">
        <v>217</v>
      </c>
      <c r="C383" s="7"/>
      <c r="D383" s="8">
        <v>124841.88999999998</v>
      </c>
    </row>
    <row r="384" spans="2:4" x14ac:dyDescent="0.3">
      <c r="B384" s="3" t="s">
        <v>314</v>
      </c>
      <c r="C384" s="7"/>
      <c r="D384" s="8">
        <v>41963</v>
      </c>
    </row>
    <row r="385" spans="2:4" x14ac:dyDescent="0.3">
      <c r="B385" s="3" t="s">
        <v>315</v>
      </c>
      <c r="C385" s="7"/>
      <c r="D385" s="8">
        <v>1140</v>
      </c>
    </row>
    <row r="386" spans="2:4" x14ac:dyDescent="0.3">
      <c r="B386" s="3" t="s">
        <v>316</v>
      </c>
      <c r="C386" s="7"/>
      <c r="D386" s="8">
        <v>10930</v>
      </c>
    </row>
    <row r="387" spans="2:4" x14ac:dyDescent="0.3">
      <c r="B387" s="3" t="s">
        <v>218</v>
      </c>
      <c r="C387" s="7"/>
      <c r="D387" s="8">
        <v>36575</v>
      </c>
    </row>
    <row r="388" spans="2:4" x14ac:dyDescent="0.3">
      <c r="B388" s="3" t="s">
        <v>317</v>
      </c>
      <c r="C388" s="7"/>
      <c r="D388" s="8">
        <v>2088</v>
      </c>
    </row>
    <row r="389" spans="2:4" x14ac:dyDescent="0.3">
      <c r="B389" s="3" t="s">
        <v>318</v>
      </c>
      <c r="C389" s="7"/>
      <c r="D389" s="8">
        <v>12687.5</v>
      </c>
    </row>
    <row r="390" spans="2:4" x14ac:dyDescent="0.3">
      <c r="B390" s="3" t="s">
        <v>319</v>
      </c>
      <c r="C390" s="7"/>
      <c r="D390" s="8">
        <v>430</v>
      </c>
    </row>
    <row r="391" spans="2:4" x14ac:dyDescent="0.3">
      <c r="B391" s="3" t="s">
        <v>320</v>
      </c>
      <c r="C391" s="7"/>
      <c r="D391" s="8">
        <v>43890</v>
      </c>
    </row>
    <row r="392" spans="2:4" x14ac:dyDescent="0.3">
      <c r="B392" s="3" t="s">
        <v>321</v>
      </c>
      <c r="C392" s="7"/>
      <c r="D392" s="8">
        <v>513.6</v>
      </c>
    </row>
    <row r="393" spans="2:4" x14ac:dyDescent="0.3">
      <c r="B393" s="3" t="s">
        <v>322</v>
      </c>
      <c r="C393" s="7"/>
      <c r="D393" s="8">
        <v>838.5</v>
      </c>
    </row>
    <row r="394" spans="2:4" x14ac:dyDescent="0.3">
      <c r="B394" s="3" t="s">
        <v>323</v>
      </c>
      <c r="C394" s="7"/>
      <c r="D394" s="8">
        <v>16937.140000000003</v>
      </c>
    </row>
    <row r="395" spans="2:4" x14ac:dyDescent="0.3">
      <c r="B395" s="3" t="s">
        <v>324</v>
      </c>
      <c r="C395" s="7"/>
      <c r="D395" s="8">
        <v>4593.6000000000004</v>
      </c>
    </row>
    <row r="396" spans="2:4" x14ac:dyDescent="0.3">
      <c r="B396" s="3" t="s">
        <v>150</v>
      </c>
      <c r="C396" s="7"/>
      <c r="D396" s="8">
        <v>34710</v>
      </c>
    </row>
    <row r="397" spans="2:4" x14ac:dyDescent="0.3">
      <c r="B397" s="3" t="s">
        <v>325</v>
      </c>
      <c r="C397" s="7"/>
      <c r="D397" s="8">
        <v>8730</v>
      </c>
    </row>
    <row r="398" spans="2:4" x14ac:dyDescent="0.3">
      <c r="B398" s="3" t="s">
        <v>326</v>
      </c>
      <c r="C398" s="7"/>
      <c r="D398" s="8">
        <v>2700</v>
      </c>
    </row>
    <row r="399" spans="2:4" x14ac:dyDescent="0.3">
      <c r="B399" s="3" t="s">
        <v>327</v>
      </c>
      <c r="C399" s="7"/>
      <c r="D399" s="8">
        <v>6155.85</v>
      </c>
    </row>
    <row r="400" spans="2:4" x14ac:dyDescent="0.3">
      <c r="B400" s="3" t="s">
        <v>328</v>
      </c>
      <c r="C400" s="7"/>
      <c r="D400" s="8">
        <v>2502.5</v>
      </c>
    </row>
    <row r="401" spans="2:4" x14ac:dyDescent="0.3">
      <c r="B401" s="3" t="s">
        <v>329</v>
      </c>
      <c r="C401" s="7"/>
      <c r="D401" s="8">
        <v>82016.430000000008</v>
      </c>
    </row>
    <row r="402" spans="2:4" x14ac:dyDescent="0.3">
      <c r="B402" s="3" t="s">
        <v>219</v>
      </c>
      <c r="C402" s="7"/>
      <c r="D402" s="8">
        <v>30181.84</v>
      </c>
    </row>
    <row r="403" spans="2:4" x14ac:dyDescent="0.3">
      <c r="B403" s="3" t="s">
        <v>330</v>
      </c>
      <c r="C403" s="7"/>
      <c r="D403" s="8">
        <v>1278.4000000000001</v>
      </c>
    </row>
    <row r="404" spans="2:4" x14ac:dyDescent="0.3">
      <c r="B404" s="3" t="s">
        <v>160</v>
      </c>
      <c r="C404" s="7"/>
      <c r="D404" s="8">
        <v>833515.71999999788</v>
      </c>
    </row>
    <row r="405" spans="2:4" x14ac:dyDescent="0.3">
      <c r="B405" s="3" t="s">
        <v>220</v>
      </c>
      <c r="C405" s="7"/>
      <c r="D405" s="8">
        <v>339531.38999999996</v>
      </c>
    </row>
    <row r="406" spans="2:4" x14ac:dyDescent="0.3">
      <c r="B406" s="3" t="s">
        <v>331</v>
      </c>
      <c r="C406" s="7"/>
      <c r="D406" s="8">
        <v>25759.78</v>
      </c>
    </row>
    <row r="407" spans="2:4" x14ac:dyDescent="0.3">
      <c r="B407" s="3" t="s">
        <v>332</v>
      </c>
      <c r="C407" s="7"/>
      <c r="D407" s="8">
        <v>36967.5</v>
      </c>
    </row>
    <row r="408" spans="2:4" x14ac:dyDescent="0.3">
      <c r="B408" s="3" t="s">
        <v>333</v>
      </c>
      <c r="C408" s="7"/>
      <c r="D408" s="8">
        <v>40200.800000000003</v>
      </c>
    </row>
    <row r="409" spans="2:4" x14ac:dyDescent="0.3">
      <c r="B409" s="3" t="s">
        <v>334</v>
      </c>
      <c r="C409" s="7"/>
      <c r="D409" s="8">
        <v>1392</v>
      </c>
    </row>
    <row r="410" spans="2:4" x14ac:dyDescent="0.3">
      <c r="B410" s="3" t="s">
        <v>335</v>
      </c>
      <c r="C410" s="7"/>
      <c r="D410" s="8">
        <v>29904.32</v>
      </c>
    </row>
    <row r="411" spans="2:4" x14ac:dyDescent="0.3">
      <c r="B411" s="3" t="s">
        <v>336</v>
      </c>
      <c r="C411" s="7"/>
      <c r="D411" s="8">
        <v>4224</v>
      </c>
    </row>
    <row r="412" spans="2:4" x14ac:dyDescent="0.3">
      <c r="B412" s="3" t="s">
        <v>337</v>
      </c>
      <c r="C412" s="7"/>
      <c r="D412" s="8">
        <v>3058</v>
      </c>
    </row>
    <row r="413" spans="2:4" x14ac:dyDescent="0.3">
      <c r="B413" s="3" t="s">
        <v>338</v>
      </c>
      <c r="C413" s="7"/>
      <c r="D413" s="8">
        <v>3916.4000000000005</v>
      </c>
    </row>
    <row r="414" spans="2:4" x14ac:dyDescent="0.3">
      <c r="B414" s="3" t="s">
        <v>339</v>
      </c>
      <c r="C414" s="7"/>
      <c r="D414" s="8">
        <v>15892.56</v>
      </c>
    </row>
    <row r="415" spans="2:4" x14ac:dyDescent="0.3">
      <c r="B415" s="3" t="s">
        <v>340</v>
      </c>
      <c r="C415" s="7"/>
      <c r="D415" s="8">
        <v>10243</v>
      </c>
    </row>
    <row r="416" spans="2:4" x14ac:dyDescent="0.3">
      <c r="B416" s="3" t="s">
        <v>341</v>
      </c>
      <c r="C416" s="7"/>
      <c r="D416" s="8">
        <v>14192.9</v>
      </c>
    </row>
    <row r="417" spans="2:4" x14ac:dyDescent="0.3">
      <c r="B417" s="3" t="s">
        <v>342</v>
      </c>
      <c r="C417" s="7"/>
      <c r="D417" s="8">
        <v>2594.85</v>
      </c>
    </row>
    <row r="418" spans="2:4" x14ac:dyDescent="0.3">
      <c r="B418" s="3" t="s">
        <v>343</v>
      </c>
      <c r="C418" s="7"/>
      <c r="D418" s="8">
        <v>4648.5</v>
      </c>
    </row>
    <row r="419" spans="2:4" x14ac:dyDescent="0.3">
      <c r="B419" s="3" t="s">
        <v>344</v>
      </c>
      <c r="C419" s="7"/>
      <c r="D419" s="8">
        <v>22309.7</v>
      </c>
    </row>
    <row r="420" spans="2:4" x14ac:dyDescent="0.3">
      <c r="B420" s="3" t="s">
        <v>345</v>
      </c>
      <c r="C420" s="7"/>
      <c r="D420" s="8">
        <v>7595</v>
      </c>
    </row>
    <row r="421" spans="2:4" x14ac:dyDescent="0.3">
      <c r="B421" s="3" t="s">
        <v>346</v>
      </c>
      <c r="C421" s="7"/>
      <c r="D421" s="8">
        <v>613.44000000000005</v>
      </c>
    </row>
    <row r="422" spans="2:4" x14ac:dyDescent="0.3">
      <c r="B422" s="3" t="s">
        <v>347</v>
      </c>
      <c r="C422" s="7"/>
      <c r="D422" s="8">
        <v>11860</v>
      </c>
    </row>
    <row r="423" spans="2:4" x14ac:dyDescent="0.3">
      <c r="B423" s="3" t="s">
        <v>348</v>
      </c>
      <c r="C423" s="7"/>
      <c r="D423" s="8">
        <v>117667.20000000004</v>
      </c>
    </row>
    <row r="424" spans="2:4" x14ac:dyDescent="0.3">
      <c r="B424" s="3" t="s">
        <v>349</v>
      </c>
      <c r="C424" s="7"/>
      <c r="D424" s="8">
        <v>5544</v>
      </c>
    </row>
    <row r="425" spans="2:4" x14ac:dyDescent="0.3">
      <c r="B425" s="3" t="s">
        <v>350</v>
      </c>
      <c r="C425" s="7"/>
      <c r="D425" s="8">
        <v>13500.5</v>
      </c>
    </row>
    <row r="426" spans="2:4" x14ac:dyDescent="0.3">
      <c r="B426" s="3" t="s">
        <v>351</v>
      </c>
      <c r="C426" s="7"/>
      <c r="D426" s="8">
        <v>1620</v>
      </c>
    </row>
    <row r="427" spans="2:4" x14ac:dyDescent="0.3">
      <c r="B427" s="3" t="s">
        <v>352</v>
      </c>
      <c r="C427" s="7"/>
      <c r="D427" s="8">
        <v>119192.48000000001</v>
      </c>
    </row>
    <row r="428" spans="2:4" x14ac:dyDescent="0.3">
      <c r="B428" s="3" t="s">
        <v>353</v>
      </c>
      <c r="C428" s="7"/>
      <c r="D428" s="8">
        <v>15040.98</v>
      </c>
    </row>
    <row r="429" spans="2:4" x14ac:dyDescent="0.3">
      <c r="B429" s="3" t="s">
        <v>354</v>
      </c>
      <c r="C429" s="7"/>
      <c r="D429" s="8">
        <v>3602</v>
      </c>
    </row>
    <row r="430" spans="2:4" x14ac:dyDescent="0.3">
      <c r="B430" s="3" t="s">
        <v>355</v>
      </c>
      <c r="C430" s="7"/>
      <c r="D430" s="8">
        <v>6045</v>
      </c>
    </row>
    <row r="431" spans="2:4" x14ac:dyDescent="0.3">
      <c r="B431" s="3" t="s">
        <v>356</v>
      </c>
      <c r="C431" s="7"/>
      <c r="D431" s="8">
        <v>999</v>
      </c>
    </row>
    <row r="432" spans="2:4" x14ac:dyDescent="0.3">
      <c r="B432" s="3" t="s">
        <v>357</v>
      </c>
      <c r="C432" s="7"/>
      <c r="D432" s="8">
        <v>17794</v>
      </c>
    </row>
    <row r="433" spans="2:4" x14ac:dyDescent="0.3">
      <c r="B433" s="3" t="s">
        <v>358</v>
      </c>
      <c r="C433" s="7"/>
      <c r="D433" s="8">
        <v>264324.67000000004</v>
      </c>
    </row>
    <row r="434" spans="2:4" x14ac:dyDescent="0.3">
      <c r="B434" s="3" t="s">
        <v>359</v>
      </c>
      <c r="C434" s="7"/>
      <c r="D434" s="8">
        <v>9044.7000000000007</v>
      </c>
    </row>
    <row r="435" spans="2:4" x14ac:dyDescent="0.3">
      <c r="B435" s="3" t="s">
        <v>360</v>
      </c>
      <c r="C435" s="7"/>
      <c r="D435" s="8">
        <v>86184.84</v>
      </c>
    </row>
    <row r="436" spans="2:4" x14ac:dyDescent="0.3">
      <c r="B436" s="3" t="s">
        <v>223</v>
      </c>
      <c r="C436" s="7"/>
      <c r="D436" s="8">
        <v>20223.12</v>
      </c>
    </row>
    <row r="437" spans="2:4" x14ac:dyDescent="0.3">
      <c r="B437" s="3" t="s">
        <v>361</v>
      </c>
      <c r="C437" s="7"/>
      <c r="D437" s="8">
        <v>38833.300000000003</v>
      </c>
    </row>
    <row r="438" spans="2:4" x14ac:dyDescent="0.3">
      <c r="B438" s="3" t="s">
        <v>224</v>
      </c>
      <c r="C438" s="7"/>
      <c r="D438" s="8">
        <v>17383.63</v>
      </c>
    </row>
    <row r="439" spans="2:4" x14ac:dyDescent="0.3">
      <c r="B439" s="3" t="s">
        <v>362</v>
      </c>
      <c r="C439" s="7"/>
      <c r="D439" s="8">
        <v>474</v>
      </c>
    </row>
    <row r="440" spans="2:4" x14ac:dyDescent="0.3">
      <c r="B440" s="3" t="s">
        <v>363</v>
      </c>
      <c r="C440" s="7"/>
      <c r="D440" s="8">
        <v>292.60000000000002</v>
      </c>
    </row>
    <row r="441" spans="2:4" x14ac:dyDescent="0.3">
      <c r="B441" s="3" t="s">
        <v>364</v>
      </c>
      <c r="C441" s="7"/>
      <c r="D441" s="8">
        <v>3160</v>
      </c>
    </row>
    <row r="442" spans="2:4" x14ac:dyDescent="0.3">
      <c r="B442" s="3" t="s">
        <v>236</v>
      </c>
      <c r="C442" s="7"/>
      <c r="D442" s="8">
        <v>2532</v>
      </c>
    </row>
    <row r="443" spans="2:4" x14ac:dyDescent="0.3">
      <c r="B443" s="3" t="s">
        <v>235</v>
      </c>
      <c r="C443" s="7"/>
      <c r="D443" s="8">
        <v>2834.1000000000004</v>
      </c>
    </row>
    <row r="444" spans="2:4" x14ac:dyDescent="0.3">
      <c r="B444" s="3" t="s">
        <v>365</v>
      </c>
      <c r="C444" s="7"/>
      <c r="D444" s="8">
        <v>21443.910000000003</v>
      </c>
    </row>
    <row r="445" spans="2:4" x14ac:dyDescent="0.3">
      <c r="B445" s="3" t="s">
        <v>366</v>
      </c>
      <c r="C445" s="7"/>
      <c r="D445" s="8">
        <v>60094.000000000022</v>
      </c>
    </row>
    <row r="446" spans="2:4" x14ac:dyDescent="0.3">
      <c r="B446" s="3" t="s">
        <v>367</v>
      </c>
      <c r="C446" s="7"/>
      <c r="D446" s="8">
        <v>52346.65</v>
      </c>
    </row>
    <row r="447" spans="2:4" x14ac:dyDescent="0.3">
      <c r="B447" s="3" t="s">
        <v>368</v>
      </c>
      <c r="C447" s="7"/>
      <c r="D447" s="8">
        <v>3164</v>
      </c>
    </row>
    <row r="448" spans="2:4" x14ac:dyDescent="0.3">
      <c r="B448" s="3" t="s">
        <v>369</v>
      </c>
      <c r="C448" s="7"/>
      <c r="D448" s="8">
        <v>7350</v>
      </c>
    </row>
    <row r="449" spans="2:4" x14ac:dyDescent="0.3">
      <c r="B449" s="3" t="s">
        <v>370</v>
      </c>
      <c r="C449" s="7"/>
      <c r="D449" s="8">
        <v>29333.440000000002</v>
      </c>
    </row>
    <row r="450" spans="2:4" x14ac:dyDescent="0.3">
      <c r="B450" s="3" t="s">
        <v>371</v>
      </c>
      <c r="C450" s="7"/>
      <c r="D450" s="8">
        <v>54280.14</v>
      </c>
    </row>
    <row r="451" spans="2:4" x14ac:dyDescent="0.3">
      <c r="B451" s="3" t="s">
        <v>372</v>
      </c>
      <c r="C451" s="7"/>
      <c r="D451" s="8">
        <v>118935</v>
      </c>
    </row>
    <row r="452" spans="2:4" x14ac:dyDescent="0.3">
      <c r="B452" s="3" t="s">
        <v>373</v>
      </c>
      <c r="C452" s="7"/>
      <c r="D452" s="8">
        <v>13824.96</v>
      </c>
    </row>
    <row r="453" spans="2:4" x14ac:dyDescent="0.3">
      <c r="B453" s="3" t="s">
        <v>374</v>
      </c>
      <c r="C453" s="7"/>
      <c r="D453" s="8">
        <v>17381.25</v>
      </c>
    </row>
    <row r="454" spans="2:4" x14ac:dyDescent="0.3">
      <c r="B454" s="3" t="s">
        <v>226</v>
      </c>
      <c r="C454" s="7"/>
      <c r="D454" s="8">
        <v>12044.5</v>
      </c>
    </row>
    <row r="455" spans="2:4" x14ac:dyDescent="0.3">
      <c r="B455" s="3" t="s">
        <v>227</v>
      </c>
      <c r="C455" s="7"/>
      <c r="D455" s="8">
        <v>89642.8</v>
      </c>
    </row>
    <row r="456" spans="2:4" x14ac:dyDescent="0.3">
      <c r="B456" s="3" t="s">
        <v>375</v>
      </c>
      <c r="C456" s="7"/>
      <c r="D456" s="8">
        <v>13507.92</v>
      </c>
    </row>
    <row r="457" spans="2:4" x14ac:dyDescent="0.3">
      <c r="B457" s="3" t="s">
        <v>376</v>
      </c>
      <c r="C457" s="7"/>
      <c r="D457" s="8">
        <v>1370</v>
      </c>
    </row>
    <row r="458" spans="2:4" x14ac:dyDescent="0.3">
      <c r="B458" s="3" t="s">
        <v>377</v>
      </c>
      <c r="C458" s="7"/>
      <c r="D458" s="8">
        <v>10240.559999999998</v>
      </c>
    </row>
    <row r="459" spans="2:4" x14ac:dyDescent="0.3">
      <c r="B459" s="3" t="s">
        <v>229</v>
      </c>
      <c r="C459" s="7"/>
      <c r="D459" s="8">
        <v>41183.950000000004</v>
      </c>
    </row>
    <row r="460" spans="2:4" x14ac:dyDescent="0.3">
      <c r="B460" s="3" t="s">
        <v>378</v>
      </c>
      <c r="C460" s="7"/>
      <c r="D460" s="8">
        <v>1416</v>
      </c>
    </row>
    <row r="461" spans="2:4" x14ac:dyDescent="0.3">
      <c r="B461" s="3" t="s">
        <v>379</v>
      </c>
      <c r="C461" s="7"/>
      <c r="D461" s="8">
        <v>210</v>
      </c>
    </row>
    <row r="462" spans="2:4" x14ac:dyDescent="0.3">
      <c r="B462" s="3" t="s">
        <v>380</v>
      </c>
      <c r="C462" s="7"/>
      <c r="D462" s="8">
        <v>170</v>
      </c>
    </row>
    <row r="463" spans="2:4" x14ac:dyDescent="0.3">
      <c r="B463" s="3" t="s">
        <v>230</v>
      </c>
      <c r="C463" s="7"/>
      <c r="D463" s="8">
        <v>116529.52999999994</v>
      </c>
    </row>
    <row r="464" spans="2:4" x14ac:dyDescent="0.3">
      <c r="B464" s="3" t="s">
        <v>381</v>
      </c>
      <c r="C464" s="7"/>
      <c r="D464" s="8">
        <v>4240</v>
      </c>
    </row>
    <row r="465" spans="1:4" x14ac:dyDescent="0.3">
      <c r="B465" s="3" t="s">
        <v>382</v>
      </c>
      <c r="C465" s="7"/>
      <c r="D465" s="8">
        <v>180</v>
      </c>
    </row>
    <row r="466" spans="1:4" x14ac:dyDescent="0.3">
      <c r="B466" s="3" t="s">
        <v>383</v>
      </c>
      <c r="C466" s="7"/>
      <c r="D466" s="8">
        <v>390.6</v>
      </c>
    </row>
    <row r="467" spans="1:4" x14ac:dyDescent="0.3">
      <c r="B467" s="3" t="s">
        <v>384</v>
      </c>
      <c r="C467" s="7"/>
      <c r="D467" s="8">
        <v>14610</v>
      </c>
    </row>
    <row r="468" spans="1:4" x14ac:dyDescent="0.3">
      <c r="B468" s="3" t="s">
        <v>385</v>
      </c>
      <c r="C468" s="7"/>
      <c r="D468" s="8">
        <v>5090.2999999999993</v>
      </c>
    </row>
    <row r="469" spans="1:4" x14ac:dyDescent="0.3">
      <c r="B469" s="3" t="s">
        <v>386</v>
      </c>
      <c r="C469" s="7"/>
      <c r="D469" s="8">
        <v>256.5</v>
      </c>
    </row>
    <row r="470" spans="1:4" x14ac:dyDescent="0.3">
      <c r="B470" s="3" t="s">
        <v>195</v>
      </c>
      <c r="C470" s="7"/>
      <c r="D470" s="8">
        <v>74474.150000000009</v>
      </c>
    </row>
    <row r="471" spans="1:4" x14ac:dyDescent="0.3">
      <c r="B471" s="3" t="s">
        <v>387</v>
      </c>
      <c r="C471" s="7"/>
      <c r="D471" s="8">
        <v>10574</v>
      </c>
    </row>
    <row r="472" spans="1:4" x14ac:dyDescent="0.3">
      <c r="B472" s="3" t="s">
        <v>388</v>
      </c>
      <c r="C472" s="7"/>
      <c r="D472" s="8">
        <v>10615</v>
      </c>
    </row>
    <row r="473" spans="1:4" x14ac:dyDescent="0.3">
      <c r="B473" s="3" t="s">
        <v>231</v>
      </c>
      <c r="C473" s="7"/>
      <c r="D473" s="8">
        <v>206685.25999999998</v>
      </c>
    </row>
    <row r="474" spans="1:4" x14ac:dyDescent="0.3">
      <c r="B474" s="3" t="s">
        <v>389</v>
      </c>
      <c r="C474" s="7"/>
      <c r="D474" s="8">
        <v>31400</v>
      </c>
    </row>
    <row r="475" spans="1:4" x14ac:dyDescent="0.3">
      <c r="B475" s="3" t="s">
        <v>390</v>
      </c>
      <c r="C475" s="7"/>
      <c r="D475" s="8">
        <v>291034.38</v>
      </c>
    </row>
    <row r="476" spans="1:4" x14ac:dyDescent="0.3">
      <c r="B476" s="3" t="s">
        <v>391</v>
      </c>
      <c r="C476" s="7"/>
      <c r="D476" s="8">
        <v>208.2</v>
      </c>
    </row>
    <row r="477" spans="1:4" x14ac:dyDescent="0.3">
      <c r="B477" s="3" t="s">
        <v>392</v>
      </c>
      <c r="C477" s="7"/>
      <c r="D477" s="8">
        <v>5796.7</v>
      </c>
    </row>
    <row r="478" spans="1:4" x14ac:dyDescent="0.3">
      <c r="B478" s="3" t="s">
        <v>393</v>
      </c>
      <c r="C478" s="7"/>
      <c r="D478" s="8">
        <v>6223.18</v>
      </c>
    </row>
    <row r="479" spans="1:4" x14ac:dyDescent="0.3">
      <c r="A479" s="1"/>
      <c r="B479" s="3" t="s">
        <v>394</v>
      </c>
      <c r="C479" s="7"/>
      <c r="D479" s="8">
        <v>24881.86</v>
      </c>
    </row>
    <row r="480" spans="1:4" x14ac:dyDescent="0.3">
      <c r="A480" s="1"/>
      <c r="B480" s="3" t="s">
        <v>395</v>
      </c>
      <c r="C480" s="7"/>
      <c r="D480" s="8">
        <v>4836.8</v>
      </c>
    </row>
    <row r="481" spans="1:4" x14ac:dyDescent="0.3">
      <c r="A481" s="1"/>
      <c r="B481" s="3" t="s">
        <v>396</v>
      </c>
      <c r="C481" s="7"/>
      <c r="D481" s="8">
        <v>11300</v>
      </c>
    </row>
    <row r="482" spans="1:4" x14ac:dyDescent="0.3">
      <c r="A482" s="1"/>
      <c r="B482" s="3" t="s">
        <v>397</v>
      </c>
      <c r="C482" s="7"/>
      <c r="D482" s="8">
        <v>793.45</v>
      </c>
    </row>
    <row r="483" spans="1:4" x14ac:dyDescent="0.3">
      <c r="A483" s="1"/>
      <c r="B483" s="3" t="s">
        <v>398</v>
      </c>
      <c r="C483" s="7"/>
      <c r="D483" s="8">
        <v>6320</v>
      </c>
    </row>
    <row r="484" spans="1:4" x14ac:dyDescent="0.3">
      <c r="A484" s="1"/>
      <c r="B484" s="3" t="s">
        <v>399</v>
      </c>
      <c r="C484" s="7"/>
      <c r="D484" s="8">
        <v>25217</v>
      </c>
    </row>
    <row r="485" spans="1:4" x14ac:dyDescent="0.3">
      <c r="A485" s="1"/>
      <c r="B485" s="3" t="s">
        <v>400</v>
      </c>
      <c r="C485" s="7"/>
      <c r="D485" s="8">
        <v>2914</v>
      </c>
    </row>
    <row r="486" spans="1:4" x14ac:dyDescent="0.3">
      <c r="A486" s="1"/>
      <c r="B486" s="3" t="s">
        <v>401</v>
      </c>
      <c r="C486" s="7"/>
      <c r="D486" s="8">
        <v>46968.4</v>
      </c>
    </row>
    <row r="487" spans="1:4" x14ac:dyDescent="0.3">
      <c r="A487" s="12" t="s">
        <v>570</v>
      </c>
      <c r="B487" s="11"/>
      <c r="C487" s="5">
        <f>SUM(D488:D488)</f>
        <v>264.52</v>
      </c>
      <c r="D487" s="1"/>
    </row>
    <row r="488" spans="1:4" x14ac:dyDescent="0.3">
      <c r="A488" s="1"/>
      <c r="B488" s="3" t="s">
        <v>402</v>
      </c>
      <c r="C488" s="7"/>
      <c r="D488" s="8">
        <f>78+186.52</f>
        <v>264.52</v>
      </c>
    </row>
    <row r="489" spans="1:4" x14ac:dyDescent="0.3">
      <c r="A489" s="12" t="s">
        <v>571</v>
      </c>
      <c r="B489" s="11"/>
      <c r="C489" s="5">
        <f>SUM(D490)</f>
        <v>5714.49</v>
      </c>
      <c r="D489" s="1"/>
    </row>
    <row r="490" spans="1:4" x14ac:dyDescent="0.3">
      <c r="A490" s="1"/>
      <c r="B490" s="3" t="s">
        <v>403</v>
      </c>
      <c r="C490" s="7"/>
      <c r="D490" s="8">
        <v>5714.49</v>
      </c>
    </row>
    <row r="491" spans="1:4" x14ac:dyDescent="0.3">
      <c r="A491" s="11" t="s">
        <v>572</v>
      </c>
      <c r="B491" s="11"/>
      <c r="C491" s="5">
        <f>SUM(D492:D500)</f>
        <v>134791.29999999996</v>
      </c>
      <c r="D491" s="1"/>
    </row>
    <row r="492" spans="1:4" x14ac:dyDescent="0.3">
      <c r="A492" s="1"/>
      <c r="B492" s="3" t="s">
        <v>404</v>
      </c>
      <c r="C492" s="7"/>
      <c r="D492" s="8">
        <v>16584.160000000003</v>
      </c>
    </row>
    <row r="493" spans="1:4" x14ac:dyDescent="0.3">
      <c r="A493" s="1"/>
      <c r="B493" s="3" t="s">
        <v>402</v>
      </c>
      <c r="C493" s="7"/>
      <c r="D493" s="8">
        <v>9312.7999999999993</v>
      </c>
    </row>
    <row r="494" spans="1:4" x14ac:dyDescent="0.3">
      <c r="A494" s="1"/>
      <c r="B494" s="3" t="s">
        <v>278</v>
      </c>
      <c r="C494" s="7"/>
      <c r="D494" s="8">
        <v>1192.5</v>
      </c>
    </row>
    <row r="495" spans="1:4" x14ac:dyDescent="0.3">
      <c r="A495" s="1"/>
      <c r="B495" s="3" t="s">
        <v>405</v>
      </c>
      <c r="C495" s="7"/>
      <c r="D495" s="8">
        <v>2695</v>
      </c>
    </row>
    <row r="496" spans="1:4" x14ac:dyDescent="0.3">
      <c r="A496" s="1"/>
      <c r="B496" s="3" t="s">
        <v>406</v>
      </c>
      <c r="C496" s="7"/>
      <c r="D496" s="8">
        <v>9897.25</v>
      </c>
    </row>
    <row r="497" spans="1:4" x14ac:dyDescent="0.3">
      <c r="A497" s="1"/>
      <c r="B497" s="3" t="s">
        <v>160</v>
      </c>
      <c r="C497" s="7"/>
      <c r="D497" s="8">
        <v>8192.26</v>
      </c>
    </row>
    <row r="498" spans="1:4" x14ac:dyDescent="0.3">
      <c r="A498" s="1"/>
      <c r="B498" s="3" t="s">
        <v>407</v>
      </c>
      <c r="C498" s="7"/>
      <c r="D498" s="8">
        <v>86121.02999999997</v>
      </c>
    </row>
    <row r="499" spans="1:4" x14ac:dyDescent="0.3">
      <c r="A499" s="1"/>
      <c r="B499" s="3" t="s">
        <v>227</v>
      </c>
      <c r="C499" s="7"/>
      <c r="D499" s="8">
        <v>22.5</v>
      </c>
    </row>
    <row r="500" spans="1:4" x14ac:dyDescent="0.3">
      <c r="A500" s="1"/>
      <c r="B500" s="3" t="s">
        <v>408</v>
      </c>
      <c r="C500" s="7"/>
      <c r="D500" s="8">
        <v>773.8</v>
      </c>
    </row>
    <row r="501" spans="1:4" x14ac:dyDescent="0.3">
      <c r="A501" s="12" t="s">
        <v>573</v>
      </c>
      <c r="B501" s="11"/>
      <c r="C501" s="5">
        <f>SUM(D502)</f>
        <v>149</v>
      </c>
      <c r="D501" s="1"/>
    </row>
    <row r="502" spans="1:4" x14ac:dyDescent="0.3">
      <c r="A502" s="1"/>
      <c r="B502" s="3" t="s">
        <v>409</v>
      </c>
      <c r="C502" s="7"/>
      <c r="D502" s="8">
        <v>149</v>
      </c>
    </row>
    <row r="503" spans="1:4" x14ac:dyDescent="0.3">
      <c r="A503" s="11" t="s">
        <v>574</v>
      </c>
      <c r="B503" s="11"/>
      <c r="C503" s="5">
        <f>SUM(D504:D506)</f>
        <v>4823.6500000000005</v>
      </c>
      <c r="D503" s="1"/>
    </row>
    <row r="504" spans="1:4" x14ac:dyDescent="0.3">
      <c r="A504" s="1"/>
      <c r="B504" s="3" t="s">
        <v>160</v>
      </c>
      <c r="C504" s="7"/>
      <c r="D504" s="8">
        <v>2394.6000000000004</v>
      </c>
    </row>
    <row r="505" spans="1:4" x14ac:dyDescent="0.3">
      <c r="A505" s="1"/>
      <c r="B505" s="3" t="s">
        <v>226</v>
      </c>
      <c r="C505" s="7"/>
      <c r="D505" s="8">
        <v>2133.4499999999998</v>
      </c>
    </row>
    <row r="506" spans="1:4" x14ac:dyDescent="0.3">
      <c r="A506" s="1"/>
      <c r="B506" s="3" t="s">
        <v>408</v>
      </c>
      <c r="C506" s="7"/>
      <c r="D506" s="8">
        <v>295.60000000000002</v>
      </c>
    </row>
    <row r="507" spans="1:4" x14ac:dyDescent="0.3">
      <c r="A507" s="11" t="s">
        <v>575</v>
      </c>
      <c r="B507" s="11"/>
      <c r="C507" s="5">
        <f>SUM(D508:D522)</f>
        <v>51679.12000000001</v>
      </c>
      <c r="D507" s="1"/>
    </row>
    <row r="508" spans="1:4" x14ac:dyDescent="0.3">
      <c r="A508" s="1"/>
      <c r="B508" s="3" t="s">
        <v>411</v>
      </c>
      <c r="C508" s="7"/>
      <c r="D508" s="8">
        <v>3519.3599999999997</v>
      </c>
    </row>
    <row r="509" spans="1:4" x14ac:dyDescent="0.3">
      <c r="A509" s="1"/>
      <c r="B509" s="3" t="s">
        <v>412</v>
      </c>
      <c r="C509" s="7"/>
      <c r="D509" s="8">
        <v>7123.68</v>
      </c>
    </row>
    <row r="510" spans="1:4" x14ac:dyDescent="0.3">
      <c r="A510" s="1"/>
      <c r="B510" s="3" t="s">
        <v>413</v>
      </c>
      <c r="C510" s="7"/>
      <c r="D510" s="8">
        <v>2570.3999999999996</v>
      </c>
    </row>
    <row r="511" spans="1:4" x14ac:dyDescent="0.3">
      <c r="A511" s="1"/>
      <c r="B511" s="3" t="s">
        <v>414</v>
      </c>
      <c r="C511" s="7"/>
      <c r="D511" s="8">
        <v>2095.04</v>
      </c>
    </row>
    <row r="512" spans="1:4" x14ac:dyDescent="0.3">
      <c r="A512" s="1"/>
      <c r="B512" s="3" t="s">
        <v>415</v>
      </c>
      <c r="C512" s="7"/>
      <c r="D512" s="8">
        <v>2313.3599999999997</v>
      </c>
    </row>
    <row r="513" spans="1:4" x14ac:dyDescent="0.3">
      <c r="A513" s="1"/>
      <c r="B513" s="3" t="s">
        <v>416</v>
      </c>
      <c r="C513" s="7"/>
      <c r="D513" s="8">
        <v>4296.24</v>
      </c>
    </row>
    <row r="514" spans="1:4" x14ac:dyDescent="0.3">
      <c r="A514" s="1"/>
      <c r="B514" s="3" t="s">
        <v>417</v>
      </c>
      <c r="C514" s="7"/>
      <c r="D514" s="8">
        <v>4700.16</v>
      </c>
    </row>
    <row r="515" spans="1:4" x14ac:dyDescent="0.3">
      <c r="A515" s="1"/>
      <c r="B515" s="3" t="s">
        <v>418</v>
      </c>
      <c r="C515" s="7"/>
      <c r="D515" s="8">
        <v>1058.4000000000001</v>
      </c>
    </row>
    <row r="516" spans="1:4" x14ac:dyDescent="0.3">
      <c r="A516" s="1"/>
      <c r="B516" s="3" t="s">
        <v>419</v>
      </c>
      <c r="C516" s="7"/>
      <c r="D516" s="8">
        <v>3672</v>
      </c>
    </row>
    <row r="517" spans="1:4" x14ac:dyDescent="0.3">
      <c r="A517" s="1"/>
      <c r="B517" s="3" t="s">
        <v>420</v>
      </c>
      <c r="C517" s="7"/>
      <c r="D517" s="8">
        <v>6009.84</v>
      </c>
    </row>
    <row r="518" spans="1:4" x14ac:dyDescent="0.3">
      <c r="A518" s="1"/>
      <c r="B518" s="3" t="s">
        <v>421</v>
      </c>
      <c r="C518" s="7"/>
      <c r="D518" s="8">
        <v>1432.08</v>
      </c>
    </row>
    <row r="519" spans="1:4" x14ac:dyDescent="0.3">
      <c r="A519" s="1"/>
      <c r="B519" s="3" t="s">
        <v>422</v>
      </c>
      <c r="C519" s="7"/>
      <c r="D519" s="8">
        <v>3672</v>
      </c>
    </row>
    <row r="520" spans="1:4" x14ac:dyDescent="0.3">
      <c r="A520" s="1"/>
      <c r="B520" s="3" t="s">
        <v>423</v>
      </c>
      <c r="C520" s="7"/>
      <c r="D520" s="8">
        <v>1799.12</v>
      </c>
    </row>
    <row r="521" spans="1:4" x14ac:dyDescent="0.3">
      <c r="A521" s="1"/>
      <c r="B521" s="3" t="s">
        <v>424</v>
      </c>
      <c r="C521" s="7"/>
      <c r="D521" s="8">
        <v>1909.44</v>
      </c>
    </row>
    <row r="522" spans="1:4" x14ac:dyDescent="0.3">
      <c r="A522" s="1"/>
      <c r="B522" s="3" t="s">
        <v>425</v>
      </c>
      <c r="C522" s="7"/>
      <c r="D522" s="8">
        <v>5508</v>
      </c>
    </row>
    <row r="523" spans="1:4" x14ac:dyDescent="0.3">
      <c r="A523" s="11" t="s">
        <v>576</v>
      </c>
      <c r="B523" s="11"/>
      <c r="C523" s="5">
        <f>SUM(D524:D527)</f>
        <v>13655.68</v>
      </c>
      <c r="D523" s="1"/>
    </row>
    <row r="524" spans="1:4" x14ac:dyDescent="0.3">
      <c r="A524" s="1"/>
      <c r="B524" s="3" t="s">
        <v>426</v>
      </c>
      <c r="C524" s="7"/>
      <c r="D524" s="8">
        <v>10696.75</v>
      </c>
    </row>
    <row r="525" spans="1:4" x14ac:dyDescent="0.3">
      <c r="A525" s="1"/>
      <c r="B525" s="3" t="s">
        <v>427</v>
      </c>
      <c r="C525" s="7"/>
      <c r="D525" s="8">
        <v>1048.3499999999999</v>
      </c>
    </row>
    <row r="526" spans="1:4" x14ac:dyDescent="0.3">
      <c r="A526" s="1"/>
      <c r="B526" s="3" t="s">
        <v>428</v>
      </c>
      <c r="C526" s="7"/>
      <c r="D526" s="8">
        <v>799.94</v>
      </c>
    </row>
    <row r="527" spans="1:4" x14ac:dyDescent="0.3">
      <c r="A527" s="1"/>
      <c r="B527" s="3" t="s">
        <v>160</v>
      </c>
      <c r="C527" s="7"/>
      <c r="D527" s="8">
        <v>1110.6399999999999</v>
      </c>
    </row>
    <row r="528" spans="1:4" x14ac:dyDescent="0.3">
      <c r="A528" s="11" t="s">
        <v>577</v>
      </c>
      <c r="B528" s="11"/>
      <c r="C528" s="5">
        <f>SUM(D529:D535)</f>
        <v>2079118.42</v>
      </c>
      <c r="D528" s="1"/>
    </row>
    <row r="529" spans="1:4" x14ac:dyDescent="0.3">
      <c r="A529" s="1"/>
      <c r="B529" s="3" t="s">
        <v>430</v>
      </c>
      <c r="C529" s="7"/>
      <c r="D529" s="8">
        <v>4666.68</v>
      </c>
    </row>
    <row r="530" spans="1:4" x14ac:dyDescent="0.3">
      <c r="A530" s="1"/>
      <c r="B530" s="3" t="s">
        <v>431</v>
      </c>
      <c r="C530" s="7"/>
      <c r="D530" s="8">
        <v>1017070.01</v>
      </c>
    </row>
    <row r="531" spans="1:4" x14ac:dyDescent="0.3">
      <c r="A531" s="1"/>
      <c r="B531" s="3" t="s">
        <v>160</v>
      </c>
      <c r="C531" s="7"/>
      <c r="D531" s="8">
        <v>12460.710000000001</v>
      </c>
    </row>
    <row r="532" spans="1:4" x14ac:dyDescent="0.3">
      <c r="A532" s="1"/>
      <c r="B532" s="3" t="s">
        <v>432</v>
      </c>
      <c r="C532" s="7"/>
      <c r="D532" s="8">
        <v>6235</v>
      </c>
    </row>
    <row r="533" spans="1:4" x14ac:dyDescent="0.3">
      <c r="A533" s="1"/>
      <c r="B533" s="3" t="s">
        <v>501</v>
      </c>
      <c r="C533" s="7"/>
      <c r="D533" s="8">
        <v>1110</v>
      </c>
    </row>
    <row r="534" spans="1:4" x14ac:dyDescent="0.3">
      <c r="A534" s="1"/>
      <c r="B534" s="3" t="s">
        <v>433</v>
      </c>
      <c r="C534" s="7"/>
      <c r="D534" s="8">
        <v>6300</v>
      </c>
    </row>
    <row r="535" spans="1:4" x14ac:dyDescent="0.3">
      <c r="A535" s="1"/>
      <c r="B535" s="3" t="s">
        <v>429</v>
      </c>
      <c r="C535" s="7"/>
      <c r="D535" s="8">
        <v>1031276.0199999999</v>
      </c>
    </row>
    <row r="536" spans="1:4" x14ac:dyDescent="0.3">
      <c r="A536" s="11" t="s">
        <v>578</v>
      </c>
      <c r="B536" s="11"/>
      <c r="C536" s="5">
        <f>SUM(D537:D539)</f>
        <v>252549.30000000002</v>
      </c>
      <c r="D536" s="1"/>
    </row>
    <row r="537" spans="1:4" x14ac:dyDescent="0.3">
      <c r="A537" s="1"/>
      <c r="B537" s="3" t="s">
        <v>434</v>
      </c>
      <c r="C537" s="7"/>
      <c r="D537" s="8">
        <v>158482.20000000001</v>
      </c>
    </row>
    <row r="538" spans="1:4" x14ac:dyDescent="0.3">
      <c r="A538" s="1"/>
      <c r="B538" s="3" t="s">
        <v>435</v>
      </c>
      <c r="C538" s="7"/>
      <c r="D538" s="8">
        <v>47234.130000000005</v>
      </c>
    </row>
    <row r="539" spans="1:4" x14ac:dyDescent="0.3">
      <c r="A539" s="1"/>
      <c r="B539" s="3" t="s">
        <v>160</v>
      </c>
      <c r="C539" s="7"/>
      <c r="D539" s="8">
        <v>46832.97</v>
      </c>
    </row>
    <row r="540" spans="1:4" x14ac:dyDescent="0.3">
      <c r="A540" s="11" t="s">
        <v>579</v>
      </c>
      <c r="B540" s="11"/>
      <c r="C540" s="5">
        <f>SUM(D541:D542)</f>
        <v>67327.899999999994</v>
      </c>
      <c r="D540" s="1"/>
    </row>
    <row r="541" spans="1:4" x14ac:dyDescent="0.3">
      <c r="A541" s="1"/>
      <c r="B541" s="3" t="s">
        <v>436</v>
      </c>
      <c r="C541" s="7"/>
      <c r="D541" s="8">
        <v>65347.9</v>
      </c>
    </row>
    <row r="542" spans="1:4" x14ac:dyDescent="0.3">
      <c r="A542" s="1"/>
      <c r="B542" s="3" t="s">
        <v>160</v>
      </c>
      <c r="C542" s="7"/>
      <c r="D542" s="8">
        <v>1980</v>
      </c>
    </row>
    <row r="543" spans="1:4" x14ac:dyDescent="0.3">
      <c r="A543" s="11" t="s">
        <v>580</v>
      </c>
      <c r="B543" s="11"/>
      <c r="C543" s="5">
        <f>SUM(D544:D545)</f>
        <v>757316.91999999993</v>
      </c>
      <c r="D543" s="1"/>
    </row>
    <row r="544" spans="1:4" x14ac:dyDescent="0.3">
      <c r="A544" s="1"/>
      <c r="B544" s="3" t="s">
        <v>436</v>
      </c>
      <c r="C544" s="7"/>
      <c r="D544" s="8">
        <v>704390.61</v>
      </c>
    </row>
    <row r="545" spans="1:4" x14ac:dyDescent="0.3">
      <c r="A545" s="1"/>
      <c r="B545" s="3" t="s">
        <v>160</v>
      </c>
      <c r="C545" s="7"/>
      <c r="D545" s="8">
        <v>52926.31</v>
      </c>
    </row>
    <row r="546" spans="1:4" x14ac:dyDescent="0.3">
      <c r="A546" s="11" t="s">
        <v>581</v>
      </c>
      <c r="B546" s="11"/>
      <c r="C546" s="5">
        <f>SUM(D547:D548)</f>
        <v>38125.540000000008</v>
      </c>
      <c r="D546" s="1"/>
    </row>
    <row r="547" spans="1:4" x14ac:dyDescent="0.3">
      <c r="A547" s="1"/>
      <c r="B547" s="3" t="s">
        <v>160</v>
      </c>
      <c r="C547" s="7"/>
      <c r="D547" s="8">
        <v>3313.5800000000004</v>
      </c>
    </row>
    <row r="548" spans="1:4" x14ac:dyDescent="0.3">
      <c r="A548" s="1"/>
      <c r="B548" s="3" t="s">
        <v>437</v>
      </c>
      <c r="C548" s="7"/>
      <c r="D548" s="8">
        <v>34811.960000000006</v>
      </c>
    </row>
    <row r="549" spans="1:4" x14ac:dyDescent="0.3">
      <c r="A549" s="11" t="s">
        <v>582</v>
      </c>
      <c r="B549" s="11"/>
      <c r="C549" s="5">
        <f>SUM(D550:D551)</f>
        <v>243069.97999999998</v>
      </c>
      <c r="D549" s="1"/>
    </row>
    <row r="550" spans="1:4" x14ac:dyDescent="0.3">
      <c r="A550" s="1"/>
      <c r="B550" s="3" t="s">
        <v>438</v>
      </c>
      <c r="C550" s="7"/>
      <c r="D550" s="8">
        <v>169890.36</v>
      </c>
    </row>
    <row r="551" spans="1:4" x14ac:dyDescent="0.3">
      <c r="A551" s="1"/>
      <c r="B551" s="3" t="s">
        <v>160</v>
      </c>
      <c r="C551" s="7"/>
      <c r="D551" s="8">
        <v>73179.62</v>
      </c>
    </row>
    <row r="552" spans="1:4" x14ac:dyDescent="0.3">
      <c r="A552" s="11" t="s">
        <v>583</v>
      </c>
      <c r="B552" s="11"/>
      <c r="C552" s="5">
        <f>SUM(D553:D555)</f>
        <v>122600.37000000001</v>
      </c>
      <c r="D552" s="1"/>
    </row>
    <row r="553" spans="1:4" x14ac:dyDescent="0.3">
      <c r="A553" s="1"/>
      <c r="B553" s="3" t="s">
        <v>439</v>
      </c>
      <c r="C553" s="7"/>
      <c r="D553" s="8">
        <v>7233.06</v>
      </c>
    </row>
    <row r="554" spans="1:4" x14ac:dyDescent="0.3">
      <c r="A554" s="1"/>
      <c r="B554" s="3" t="s">
        <v>160</v>
      </c>
      <c r="C554" s="7"/>
      <c r="D554" s="8">
        <v>20683.61</v>
      </c>
    </row>
    <row r="555" spans="1:4" x14ac:dyDescent="0.3">
      <c r="A555" s="1"/>
      <c r="B555" s="3" t="s">
        <v>440</v>
      </c>
      <c r="C555" s="7"/>
      <c r="D555" s="8">
        <v>94683.700000000012</v>
      </c>
    </row>
    <row r="556" spans="1:4" x14ac:dyDescent="0.3">
      <c r="A556" s="11" t="s">
        <v>584</v>
      </c>
      <c r="B556" s="11"/>
      <c r="C556" s="5">
        <f>SUM(D557:D559)</f>
        <v>74024.39</v>
      </c>
      <c r="D556" s="1"/>
    </row>
    <row r="557" spans="1:4" x14ac:dyDescent="0.3">
      <c r="A557" s="1"/>
      <c r="B557" s="3" t="s">
        <v>441</v>
      </c>
      <c r="C557" s="7"/>
      <c r="D557" s="8">
        <v>1595.51</v>
      </c>
    </row>
    <row r="558" spans="1:4" x14ac:dyDescent="0.3">
      <c r="A558" s="1"/>
      <c r="B558" s="3" t="s">
        <v>442</v>
      </c>
      <c r="C558" s="7"/>
      <c r="D558" s="8">
        <v>21707.52</v>
      </c>
    </row>
    <row r="559" spans="1:4" x14ac:dyDescent="0.3">
      <c r="A559" s="1"/>
      <c r="B559" s="3" t="s">
        <v>443</v>
      </c>
      <c r="C559" s="7"/>
      <c r="D559" s="8">
        <v>50721.36</v>
      </c>
    </row>
    <row r="560" spans="1:4" x14ac:dyDescent="0.3">
      <c r="A560" s="11" t="s">
        <v>585</v>
      </c>
      <c r="B560" s="11"/>
      <c r="C560" s="5">
        <f>SUM(D561:D572)</f>
        <v>381899.38</v>
      </c>
      <c r="D560" s="1"/>
    </row>
    <row r="561" spans="1:4" x14ac:dyDescent="0.3">
      <c r="A561" s="1"/>
      <c r="B561" s="3" t="s">
        <v>444</v>
      </c>
      <c r="C561" s="7"/>
      <c r="D561" s="8">
        <v>37374</v>
      </c>
    </row>
    <row r="562" spans="1:4" x14ac:dyDescent="0.3">
      <c r="A562" s="1"/>
      <c r="B562" s="3" t="s">
        <v>25</v>
      </c>
      <c r="C562" s="7"/>
      <c r="D562" s="8">
        <v>2850</v>
      </c>
    </row>
    <row r="563" spans="1:4" x14ac:dyDescent="0.3">
      <c r="A563" s="1"/>
      <c r="B563" s="3" t="s">
        <v>445</v>
      </c>
      <c r="C563" s="7"/>
      <c r="D563" s="8">
        <v>85275</v>
      </c>
    </row>
    <row r="564" spans="1:4" x14ac:dyDescent="0.3">
      <c r="A564" s="1"/>
      <c r="B564" s="3" t="s">
        <v>446</v>
      </c>
      <c r="C564" s="7"/>
      <c r="D564" s="8">
        <v>36750</v>
      </c>
    </row>
    <row r="565" spans="1:4" x14ac:dyDescent="0.3">
      <c r="A565" s="1"/>
      <c r="B565" s="3" t="s">
        <v>447</v>
      </c>
      <c r="C565" s="7"/>
      <c r="D565" s="8">
        <v>118279.7</v>
      </c>
    </row>
    <row r="566" spans="1:4" x14ac:dyDescent="0.3">
      <c r="A566" s="1"/>
      <c r="B566" s="3" t="s">
        <v>448</v>
      </c>
      <c r="C566" s="7"/>
      <c r="D566" s="8">
        <v>7899.16</v>
      </c>
    </row>
    <row r="567" spans="1:4" x14ac:dyDescent="0.3">
      <c r="A567" s="1"/>
      <c r="B567" s="3" t="s">
        <v>160</v>
      </c>
      <c r="C567" s="7"/>
      <c r="D567" s="8">
        <v>65137.750000000007</v>
      </c>
    </row>
    <row r="568" spans="1:4" x14ac:dyDescent="0.3">
      <c r="A568" s="1"/>
      <c r="B568" s="3" t="s">
        <v>449</v>
      </c>
      <c r="C568" s="7"/>
      <c r="D568" s="8">
        <v>4400</v>
      </c>
    </row>
    <row r="569" spans="1:4" x14ac:dyDescent="0.3">
      <c r="A569" s="1"/>
      <c r="B569" s="3" t="s">
        <v>450</v>
      </c>
      <c r="C569" s="7"/>
      <c r="D569" s="8">
        <v>4000</v>
      </c>
    </row>
    <row r="570" spans="1:4" x14ac:dyDescent="0.3">
      <c r="A570" s="1"/>
      <c r="B570" s="3" t="s">
        <v>451</v>
      </c>
      <c r="C570" s="7"/>
      <c r="D570" s="8">
        <v>7220.01</v>
      </c>
    </row>
    <row r="571" spans="1:4" x14ac:dyDescent="0.3">
      <c r="A571" s="1"/>
      <c r="B571" s="3" t="s">
        <v>452</v>
      </c>
      <c r="C571" s="7"/>
      <c r="D571" s="8">
        <v>3913.76</v>
      </c>
    </row>
    <row r="572" spans="1:4" x14ac:dyDescent="0.3">
      <c r="A572" s="1"/>
      <c r="B572" s="3" t="s">
        <v>453</v>
      </c>
      <c r="C572" s="7"/>
      <c r="D572" s="8">
        <v>8800</v>
      </c>
    </row>
    <row r="573" spans="1:4" x14ac:dyDescent="0.3">
      <c r="A573" s="11" t="s">
        <v>586</v>
      </c>
      <c r="B573" s="11"/>
      <c r="C573" s="5">
        <f>SUM(D574:D585)</f>
        <v>607101.84</v>
      </c>
      <c r="D573" s="1"/>
    </row>
    <row r="574" spans="1:4" x14ac:dyDescent="0.3">
      <c r="A574" s="1"/>
      <c r="B574" s="3" t="s">
        <v>454</v>
      </c>
      <c r="C574" s="7"/>
      <c r="D574" s="8">
        <v>241225.26</v>
      </c>
    </row>
    <row r="575" spans="1:4" x14ac:dyDescent="0.3">
      <c r="A575" s="1"/>
      <c r="B575" s="3" t="s">
        <v>455</v>
      </c>
      <c r="C575" s="7"/>
      <c r="D575" s="8">
        <f>27439.8+38650</f>
        <v>66089.8</v>
      </c>
    </row>
    <row r="576" spans="1:4" x14ac:dyDescent="0.3">
      <c r="A576" s="1"/>
      <c r="B576" s="3" t="s">
        <v>456</v>
      </c>
      <c r="C576" s="7"/>
      <c r="D576" s="8">
        <v>23000</v>
      </c>
    </row>
    <row r="577" spans="1:4" x14ac:dyDescent="0.3">
      <c r="A577" s="1"/>
      <c r="B577" s="3" t="s">
        <v>457</v>
      </c>
      <c r="C577" s="7"/>
      <c r="D577" s="8">
        <v>7088</v>
      </c>
    </row>
    <row r="578" spans="1:4" x14ac:dyDescent="0.3">
      <c r="A578" s="1"/>
      <c r="B578" s="3" t="s">
        <v>458</v>
      </c>
      <c r="C578" s="7"/>
      <c r="D578" s="8">
        <v>9982</v>
      </c>
    </row>
    <row r="579" spans="1:4" x14ac:dyDescent="0.3">
      <c r="A579" s="1"/>
      <c r="B579" s="3" t="s">
        <v>160</v>
      </c>
      <c r="C579" s="7"/>
      <c r="D579" s="8">
        <f>94093.86+15999.67</f>
        <v>110093.53</v>
      </c>
    </row>
    <row r="580" spans="1:4" s="1" customFormat="1" x14ac:dyDescent="0.3">
      <c r="B580" s="3" t="s">
        <v>551</v>
      </c>
      <c r="C580" s="7"/>
      <c r="D580" s="8">
        <v>19900</v>
      </c>
    </row>
    <row r="581" spans="1:4" x14ac:dyDescent="0.3">
      <c r="A581" s="1"/>
      <c r="B581" s="3" t="s">
        <v>459</v>
      </c>
      <c r="C581" s="7"/>
      <c r="D581" s="8">
        <f>14738+31400</f>
        <v>46138</v>
      </c>
    </row>
    <row r="582" spans="1:4" x14ac:dyDescent="0.3">
      <c r="A582" s="1"/>
      <c r="B582" s="3" t="s">
        <v>460</v>
      </c>
      <c r="C582" s="7"/>
      <c r="D582" s="8">
        <v>34103.440000000002</v>
      </c>
    </row>
    <row r="583" spans="1:4" x14ac:dyDescent="0.3">
      <c r="A583" s="1"/>
      <c r="B583" s="3" t="s">
        <v>461</v>
      </c>
      <c r="C583" s="7"/>
      <c r="D583" s="8">
        <v>19005.73</v>
      </c>
    </row>
    <row r="584" spans="1:4" x14ac:dyDescent="0.3">
      <c r="A584" s="1"/>
      <c r="B584" s="3" t="s">
        <v>462</v>
      </c>
      <c r="C584" s="7"/>
      <c r="D584" s="8">
        <v>27476.080000000002</v>
      </c>
    </row>
    <row r="585" spans="1:4" x14ac:dyDescent="0.3">
      <c r="A585" s="1"/>
      <c r="B585" s="3" t="s">
        <v>463</v>
      </c>
      <c r="C585" s="7"/>
      <c r="D585" s="8">
        <v>3000</v>
      </c>
    </row>
    <row r="586" spans="1:4" x14ac:dyDescent="0.3">
      <c r="A586" s="11" t="s">
        <v>587</v>
      </c>
      <c r="B586" s="11"/>
      <c r="C586" s="5">
        <f>SUM(D587:D596)</f>
        <v>684400.61</v>
      </c>
      <c r="D586" s="1"/>
    </row>
    <row r="587" spans="1:4" x14ac:dyDescent="0.3">
      <c r="A587" s="1"/>
      <c r="B587" s="3" t="s">
        <v>464</v>
      </c>
      <c r="C587" s="7"/>
      <c r="D587" s="8">
        <v>2500</v>
      </c>
    </row>
    <row r="588" spans="1:4" x14ac:dyDescent="0.3">
      <c r="A588" s="1"/>
      <c r="B588" s="3" t="s">
        <v>465</v>
      </c>
      <c r="C588" s="7"/>
      <c r="D588" s="8">
        <v>5903.35</v>
      </c>
    </row>
    <row r="589" spans="1:4" x14ac:dyDescent="0.3">
      <c r="A589" s="1"/>
      <c r="B589" s="3" t="s">
        <v>466</v>
      </c>
      <c r="C589" s="7"/>
      <c r="D589" s="8">
        <v>525</v>
      </c>
    </row>
    <row r="590" spans="1:4" x14ac:dyDescent="0.3">
      <c r="A590" s="1"/>
      <c r="B590" s="3" t="s">
        <v>467</v>
      </c>
      <c r="C590" s="7"/>
      <c r="D590" s="8">
        <v>381526.47</v>
      </c>
    </row>
    <row r="591" spans="1:4" x14ac:dyDescent="0.3">
      <c r="A591" s="1"/>
      <c r="B591" s="3" t="s">
        <v>468</v>
      </c>
      <c r="C591" s="7"/>
      <c r="D591" s="8">
        <v>6625</v>
      </c>
    </row>
    <row r="592" spans="1:4" x14ac:dyDescent="0.3">
      <c r="A592" s="1"/>
      <c r="B592" s="3" t="s">
        <v>160</v>
      </c>
      <c r="C592" s="7"/>
      <c r="D592" s="8">
        <v>134834.57000000004</v>
      </c>
    </row>
    <row r="593" spans="1:4" x14ac:dyDescent="0.3">
      <c r="A593" s="1"/>
      <c r="B593" s="3" t="s">
        <v>367</v>
      </c>
      <c r="C593" s="7"/>
      <c r="D593" s="8">
        <v>838.5</v>
      </c>
    </row>
    <row r="594" spans="1:4" x14ac:dyDescent="0.3">
      <c r="A594" s="1"/>
      <c r="B594" s="3" t="s">
        <v>469</v>
      </c>
      <c r="C594" s="7"/>
      <c r="D594" s="8">
        <v>138716.22</v>
      </c>
    </row>
    <row r="595" spans="1:4" x14ac:dyDescent="0.3">
      <c r="A595" s="1"/>
      <c r="B595" s="3" t="s">
        <v>226</v>
      </c>
      <c r="C595" s="7"/>
      <c r="D595" s="8">
        <v>838</v>
      </c>
    </row>
    <row r="596" spans="1:4" x14ac:dyDescent="0.3">
      <c r="A596" s="1"/>
      <c r="B596" s="3" t="s">
        <v>470</v>
      </c>
      <c r="C596" s="7"/>
      <c r="D596" s="8">
        <v>12093.5</v>
      </c>
    </row>
    <row r="597" spans="1:4" x14ac:dyDescent="0.3">
      <c r="A597" s="11" t="s">
        <v>588</v>
      </c>
      <c r="B597" s="11"/>
      <c r="C597" s="5">
        <f>SUM(D598:D600)</f>
        <v>23503.83</v>
      </c>
      <c r="D597" s="1"/>
    </row>
    <row r="598" spans="1:4" x14ac:dyDescent="0.3">
      <c r="A598" s="1"/>
      <c r="B598" s="3" t="s">
        <v>471</v>
      </c>
      <c r="C598" s="7"/>
      <c r="D598" s="8">
        <v>8550</v>
      </c>
    </row>
    <row r="599" spans="1:4" x14ac:dyDescent="0.3">
      <c r="A599" s="1"/>
      <c r="B599" s="3" t="s">
        <v>160</v>
      </c>
      <c r="C599" s="7"/>
      <c r="D599" s="8">
        <f>9254.41+1215.42</f>
        <v>10469.83</v>
      </c>
    </row>
    <row r="600" spans="1:4" x14ac:dyDescent="0.3">
      <c r="A600" s="1"/>
      <c r="B600" s="3" t="s">
        <v>231</v>
      </c>
      <c r="C600" s="7"/>
      <c r="D600" s="8">
        <v>4484</v>
      </c>
    </row>
    <row r="601" spans="1:4" x14ac:dyDescent="0.3">
      <c r="A601" s="11" t="s">
        <v>589</v>
      </c>
      <c r="B601" s="11"/>
      <c r="C601" s="5">
        <f>SUM(D602:D624)</f>
        <v>472492.72</v>
      </c>
      <c r="D601" s="1"/>
    </row>
    <row r="602" spans="1:4" x14ac:dyDescent="0.3">
      <c r="A602" s="1"/>
      <c r="B602" s="3" t="s">
        <v>472</v>
      </c>
      <c r="C602" s="7"/>
      <c r="D602" s="8">
        <v>2704.8</v>
      </c>
    </row>
    <row r="603" spans="1:4" x14ac:dyDescent="0.3">
      <c r="A603" s="1"/>
      <c r="B603" s="3" t="s">
        <v>473</v>
      </c>
      <c r="C603" s="7"/>
      <c r="D603" s="8">
        <v>275033.2</v>
      </c>
    </row>
    <row r="604" spans="1:4" x14ac:dyDescent="0.3">
      <c r="A604" s="1"/>
      <c r="B604" s="3" t="s">
        <v>474</v>
      </c>
      <c r="C604" s="7"/>
      <c r="D604" s="8">
        <f>1324.09+1658.87</f>
        <v>2982.96</v>
      </c>
    </row>
    <row r="605" spans="1:4" x14ac:dyDescent="0.3">
      <c r="A605" s="1"/>
      <c r="B605" s="3" t="s">
        <v>475</v>
      </c>
      <c r="C605" s="7"/>
      <c r="D605" s="8">
        <v>4512.3599999999997</v>
      </c>
    </row>
    <row r="606" spans="1:4" x14ac:dyDescent="0.3">
      <c r="A606" s="1"/>
      <c r="B606" s="3" t="s">
        <v>476</v>
      </c>
      <c r="C606" s="7"/>
      <c r="D606" s="8">
        <v>840</v>
      </c>
    </row>
    <row r="607" spans="1:4" x14ac:dyDescent="0.3">
      <c r="A607" s="1"/>
      <c r="B607" s="3" t="s">
        <v>477</v>
      </c>
      <c r="C607" s="7"/>
      <c r="D607" s="8">
        <v>3952.75</v>
      </c>
    </row>
    <row r="608" spans="1:4" x14ac:dyDescent="0.3">
      <c r="A608" s="1"/>
      <c r="B608" s="3" t="s">
        <v>478</v>
      </c>
      <c r="C608" s="7"/>
      <c r="D608" s="8">
        <v>5782.75</v>
      </c>
    </row>
    <row r="609" spans="1:4" x14ac:dyDescent="0.3">
      <c r="A609" s="1"/>
      <c r="B609" s="3" t="s">
        <v>479</v>
      </c>
      <c r="C609" s="7"/>
      <c r="D609" s="8">
        <v>1383.62</v>
      </c>
    </row>
    <row r="610" spans="1:4" x14ac:dyDescent="0.3">
      <c r="A610" s="1"/>
      <c r="B610" s="3" t="s">
        <v>480</v>
      </c>
      <c r="C610" s="7"/>
      <c r="D610" s="8">
        <v>2206.19</v>
      </c>
    </row>
    <row r="611" spans="1:4" s="1" customFormat="1" x14ac:dyDescent="0.3">
      <c r="B611" s="3" t="s">
        <v>618</v>
      </c>
      <c r="C611" s="7"/>
      <c r="D611" s="8">
        <v>89438.34</v>
      </c>
    </row>
    <row r="612" spans="1:4" x14ac:dyDescent="0.3">
      <c r="B612" s="3" t="s">
        <v>481</v>
      </c>
      <c r="C612" s="7"/>
      <c r="D612" s="8">
        <v>8952.8700000000008</v>
      </c>
    </row>
    <row r="613" spans="1:4" x14ac:dyDescent="0.3">
      <c r="B613" s="3" t="s">
        <v>482</v>
      </c>
      <c r="C613" s="7"/>
      <c r="D613" s="8">
        <v>4997.12</v>
      </c>
    </row>
    <row r="614" spans="1:4" x14ac:dyDescent="0.3">
      <c r="B614" s="3" t="s">
        <v>160</v>
      </c>
      <c r="C614" s="7"/>
      <c r="D614" s="8">
        <v>10914.9</v>
      </c>
    </row>
    <row r="615" spans="1:4" x14ac:dyDescent="0.3">
      <c r="B615" s="3" t="s">
        <v>483</v>
      </c>
      <c r="C615" s="7"/>
      <c r="D615" s="8">
        <v>5041.8600000000006</v>
      </c>
    </row>
    <row r="616" spans="1:4" x14ac:dyDescent="0.3">
      <c r="B616" s="3" t="s">
        <v>484</v>
      </c>
      <c r="C616" s="7"/>
      <c r="D616" s="8">
        <v>340.82</v>
      </c>
    </row>
    <row r="617" spans="1:4" x14ac:dyDescent="0.3">
      <c r="B617" s="3" t="s">
        <v>485</v>
      </c>
      <c r="C617" s="7"/>
      <c r="D617" s="8">
        <v>3965</v>
      </c>
    </row>
    <row r="618" spans="1:4" x14ac:dyDescent="0.3">
      <c r="B618" s="3" t="s">
        <v>486</v>
      </c>
      <c r="C618" s="7"/>
      <c r="D618" s="8">
        <v>2608.1999999999998</v>
      </c>
    </row>
    <row r="619" spans="1:4" x14ac:dyDescent="0.3">
      <c r="B619" s="3" t="s">
        <v>487</v>
      </c>
      <c r="C619" s="7"/>
      <c r="D619" s="8">
        <v>500</v>
      </c>
    </row>
    <row r="620" spans="1:4" x14ac:dyDescent="0.3">
      <c r="B620" s="3" t="s">
        <v>488</v>
      </c>
      <c r="C620" s="7"/>
      <c r="D620" s="8">
        <v>19503.55</v>
      </c>
    </row>
    <row r="621" spans="1:4" x14ac:dyDescent="0.3">
      <c r="B621" s="3" t="s">
        <v>489</v>
      </c>
      <c r="C621" s="7"/>
      <c r="D621" s="8">
        <v>6821.4299999999994</v>
      </c>
    </row>
    <row r="622" spans="1:4" x14ac:dyDescent="0.3">
      <c r="B622" s="3" t="s">
        <v>490</v>
      </c>
      <c r="C622" s="7"/>
      <c r="D622" s="8">
        <v>17300.64</v>
      </c>
    </row>
    <row r="623" spans="1:4" x14ac:dyDescent="0.3">
      <c r="B623" s="3" t="s">
        <v>491</v>
      </c>
      <c r="C623" s="7"/>
      <c r="D623" s="8">
        <v>1893.36</v>
      </c>
    </row>
    <row r="624" spans="1:4" x14ac:dyDescent="0.3">
      <c r="A624" s="1"/>
      <c r="B624" s="3" t="s">
        <v>492</v>
      </c>
      <c r="C624" s="7"/>
      <c r="D624" s="8">
        <v>816</v>
      </c>
    </row>
    <row r="625" spans="1:4" x14ac:dyDescent="0.3">
      <c r="A625" s="11" t="s">
        <v>590</v>
      </c>
      <c r="B625" s="11"/>
      <c r="C625" s="5">
        <f>SUM(D626:D627)</f>
        <v>113036.86</v>
      </c>
      <c r="D625" s="1"/>
    </row>
    <row r="626" spans="1:4" x14ac:dyDescent="0.3">
      <c r="A626" s="1"/>
      <c r="B626" s="3" t="s">
        <v>160</v>
      </c>
      <c r="C626" s="7"/>
      <c r="D626" s="8">
        <v>20473.060000000001</v>
      </c>
    </row>
    <row r="627" spans="1:4" x14ac:dyDescent="0.3">
      <c r="A627" s="1"/>
      <c r="B627" s="3" t="s">
        <v>493</v>
      </c>
      <c r="C627" s="7"/>
      <c r="D627" s="8">
        <v>92563.8</v>
      </c>
    </row>
    <row r="628" spans="1:4" x14ac:dyDescent="0.3">
      <c r="A628" s="11" t="s">
        <v>591</v>
      </c>
      <c r="B628" s="11"/>
      <c r="C628" s="5">
        <f>SUM(D629:D630)</f>
        <v>34210.550000000003</v>
      </c>
      <c r="D628" s="1"/>
    </row>
    <row r="629" spans="1:4" x14ac:dyDescent="0.3">
      <c r="A629" s="1"/>
      <c r="B629" s="3" t="s">
        <v>160</v>
      </c>
      <c r="C629" s="7"/>
      <c r="D629" s="8">
        <f>5374.69+1790</f>
        <v>7164.69</v>
      </c>
    </row>
    <row r="630" spans="1:4" x14ac:dyDescent="0.3">
      <c r="A630" s="1"/>
      <c r="B630" s="3" t="s">
        <v>226</v>
      </c>
      <c r="C630" s="7"/>
      <c r="D630" s="8">
        <v>27045.86</v>
      </c>
    </row>
    <row r="631" spans="1:4" x14ac:dyDescent="0.3">
      <c r="A631" s="11" t="s">
        <v>592</v>
      </c>
      <c r="B631" s="11"/>
      <c r="C631" s="5">
        <f>SUM(D632:D645)</f>
        <v>4816615.5299999984</v>
      </c>
      <c r="D631" s="1"/>
    </row>
    <row r="632" spans="1:4" x14ac:dyDescent="0.3">
      <c r="A632" s="1"/>
      <c r="B632" s="3" t="s">
        <v>494</v>
      </c>
      <c r="C632" s="7"/>
      <c r="D632" s="8">
        <v>655</v>
      </c>
    </row>
    <row r="633" spans="1:4" x14ac:dyDescent="0.3">
      <c r="A633" s="1"/>
      <c r="B633" s="3" t="s">
        <v>496</v>
      </c>
      <c r="C633" s="7"/>
      <c r="D633" s="8">
        <v>30000</v>
      </c>
    </row>
    <row r="634" spans="1:4" x14ac:dyDescent="0.3">
      <c r="A634" s="1"/>
      <c r="B634" s="3" t="s">
        <v>497</v>
      </c>
      <c r="C634" s="7"/>
      <c r="D634" s="8">
        <v>444</v>
      </c>
    </row>
    <row r="635" spans="1:4" x14ac:dyDescent="0.3">
      <c r="A635" s="1"/>
      <c r="B635" s="3" t="s">
        <v>498</v>
      </c>
      <c r="C635" s="7"/>
      <c r="D635" s="8">
        <v>1140</v>
      </c>
    </row>
    <row r="636" spans="1:4" x14ac:dyDescent="0.3">
      <c r="A636" s="1"/>
      <c r="B636" s="3" t="s">
        <v>499</v>
      </c>
      <c r="C636" s="7"/>
      <c r="D636" s="8">
        <v>27144</v>
      </c>
    </row>
    <row r="637" spans="1:4" x14ac:dyDescent="0.3">
      <c r="A637" s="1"/>
      <c r="B637" s="3" t="s">
        <v>500</v>
      </c>
      <c r="C637" s="7"/>
      <c r="D637" s="8">
        <v>507.5</v>
      </c>
    </row>
    <row r="638" spans="1:4" x14ac:dyDescent="0.3">
      <c r="A638" s="1"/>
      <c r="B638" s="3" t="s">
        <v>160</v>
      </c>
      <c r="C638" s="7"/>
      <c r="D638" s="8">
        <v>623494.17999999947</v>
      </c>
    </row>
    <row r="639" spans="1:4" x14ac:dyDescent="0.3">
      <c r="A639" s="1"/>
      <c r="B639" s="3" t="s">
        <v>502</v>
      </c>
      <c r="C639" s="7"/>
      <c r="D639" s="8">
        <v>10070</v>
      </c>
    </row>
    <row r="640" spans="1:4" x14ac:dyDescent="0.3">
      <c r="A640" s="1"/>
      <c r="B640" s="3" t="s">
        <v>503</v>
      </c>
      <c r="C640" s="7"/>
      <c r="D640" s="8">
        <f>4073340.11+1051.05</f>
        <v>4074391.1599999997</v>
      </c>
    </row>
    <row r="641" spans="1:4" x14ac:dyDescent="0.3">
      <c r="A641" s="1"/>
      <c r="B641" s="3" t="s">
        <v>504</v>
      </c>
      <c r="C641" s="7"/>
      <c r="D641" s="8">
        <v>2213</v>
      </c>
    </row>
    <row r="642" spans="1:4" x14ac:dyDescent="0.3">
      <c r="A642" s="1"/>
      <c r="B642" s="3" t="s">
        <v>505</v>
      </c>
      <c r="C642" s="7"/>
      <c r="D642" s="8">
        <v>5250.51</v>
      </c>
    </row>
    <row r="643" spans="1:4" x14ac:dyDescent="0.3">
      <c r="A643" s="1"/>
      <c r="B643" s="3" t="s">
        <v>506</v>
      </c>
      <c r="C643" s="7"/>
      <c r="D643" s="8">
        <v>36267.379999999997</v>
      </c>
    </row>
    <row r="644" spans="1:4" x14ac:dyDescent="0.3">
      <c r="A644" s="1"/>
      <c r="B644" s="3" t="s">
        <v>507</v>
      </c>
      <c r="C644" s="7"/>
      <c r="D644" s="8">
        <v>4434</v>
      </c>
    </row>
    <row r="645" spans="1:4" x14ac:dyDescent="0.3">
      <c r="A645" s="1"/>
      <c r="B645" s="3" t="s">
        <v>508</v>
      </c>
      <c r="C645" s="7"/>
      <c r="D645" s="8">
        <f>475.2+129.6</f>
        <v>604.79999999999995</v>
      </c>
    </row>
    <row r="646" spans="1:4" x14ac:dyDescent="0.3">
      <c r="A646" s="4" t="s">
        <v>593</v>
      </c>
      <c r="B646" s="9"/>
      <c r="C646" s="5">
        <f>SUM(D647)</f>
        <v>263873.79000000004</v>
      </c>
      <c r="D646" s="1"/>
    </row>
    <row r="647" spans="1:4" x14ac:dyDescent="0.3">
      <c r="A647" s="1"/>
      <c r="B647" s="3" t="s">
        <v>4</v>
      </c>
      <c r="C647" s="7"/>
      <c r="D647" s="8">
        <f>159564.44+811.79+24000+2689.28+12177.35+64630.93</f>
        <v>263873.79000000004</v>
      </c>
    </row>
    <row r="648" spans="1:4" x14ac:dyDescent="0.3">
      <c r="A648" s="12" t="s">
        <v>594</v>
      </c>
      <c r="B648" s="11"/>
      <c r="C648" s="5">
        <f>SUM(D649)</f>
        <v>6599</v>
      </c>
      <c r="D648" s="1"/>
    </row>
    <row r="649" spans="1:4" x14ac:dyDescent="0.3">
      <c r="A649" s="1"/>
      <c r="B649" s="3" t="s">
        <v>509</v>
      </c>
      <c r="C649" s="7"/>
      <c r="D649" s="8">
        <v>6599</v>
      </c>
    </row>
    <row r="650" spans="1:4" x14ac:dyDescent="0.3">
      <c r="A650" s="12" t="s">
        <v>595</v>
      </c>
      <c r="B650" s="11"/>
      <c r="C650" s="5">
        <f>SUM(D651:D651)</f>
        <v>797</v>
      </c>
      <c r="D650" s="1"/>
    </row>
    <row r="651" spans="1:4" x14ac:dyDescent="0.3">
      <c r="A651" s="1"/>
      <c r="B651" s="3" t="s">
        <v>619</v>
      </c>
      <c r="C651" s="7"/>
      <c r="D651" s="8">
        <v>797</v>
      </c>
    </row>
    <row r="652" spans="1:4" x14ac:dyDescent="0.3">
      <c r="A652" s="11" t="s">
        <v>596</v>
      </c>
      <c r="B652" s="11"/>
      <c r="C652" s="5">
        <f>SUM(D653:D668)</f>
        <v>202440.31</v>
      </c>
      <c r="D652" s="1"/>
    </row>
    <row r="653" spans="1:4" x14ac:dyDescent="0.3">
      <c r="A653" s="1"/>
      <c r="B653" s="3" t="s">
        <v>117</v>
      </c>
      <c r="C653" s="7"/>
      <c r="D653" s="8">
        <v>5792</v>
      </c>
    </row>
    <row r="654" spans="1:4" x14ac:dyDescent="0.3">
      <c r="A654" s="1"/>
      <c r="B654" s="3" t="s">
        <v>255</v>
      </c>
      <c r="C654" s="7"/>
      <c r="D654" s="8">
        <v>26024</v>
      </c>
    </row>
    <row r="655" spans="1:4" x14ac:dyDescent="0.3">
      <c r="A655" s="1"/>
      <c r="B655" s="3" t="s">
        <v>256</v>
      </c>
      <c r="C655" s="7"/>
      <c r="D655" s="8">
        <v>2430</v>
      </c>
    </row>
    <row r="656" spans="1:4" x14ac:dyDescent="0.3">
      <c r="A656" s="1"/>
      <c r="B656" s="3" t="s">
        <v>510</v>
      </c>
      <c r="C656" s="7"/>
      <c r="D656" s="8">
        <v>332.04</v>
      </c>
    </row>
    <row r="657" spans="1:4" x14ac:dyDescent="0.3">
      <c r="A657" s="1"/>
      <c r="B657" s="3" t="s">
        <v>511</v>
      </c>
      <c r="C657" s="7"/>
      <c r="D657" s="8">
        <v>21169.98</v>
      </c>
    </row>
    <row r="658" spans="1:4" x14ac:dyDescent="0.3">
      <c r="A658" s="1"/>
      <c r="B658" s="3" t="s">
        <v>141</v>
      </c>
      <c r="C658" s="7"/>
      <c r="D658" s="8">
        <v>24764.41</v>
      </c>
    </row>
    <row r="659" spans="1:4" x14ac:dyDescent="0.3">
      <c r="A659" s="1"/>
      <c r="B659" s="3" t="s">
        <v>142</v>
      </c>
      <c r="C659" s="7"/>
      <c r="D659" s="8">
        <v>40000</v>
      </c>
    </row>
    <row r="660" spans="1:4" x14ac:dyDescent="0.3">
      <c r="A660" s="1"/>
      <c r="B660" s="3" t="s">
        <v>512</v>
      </c>
      <c r="C660" s="7"/>
      <c r="D660" s="8">
        <v>2820</v>
      </c>
    </row>
    <row r="661" spans="1:4" x14ac:dyDescent="0.3">
      <c r="A661" s="1"/>
      <c r="B661" s="3" t="s">
        <v>160</v>
      </c>
      <c r="C661" s="7"/>
      <c r="D661" s="8">
        <f>31589.91+36</f>
        <v>31625.91</v>
      </c>
    </row>
    <row r="662" spans="1:4" x14ac:dyDescent="0.3">
      <c r="A662" s="1"/>
      <c r="B662" s="3" t="s">
        <v>513</v>
      </c>
      <c r="C662" s="7"/>
      <c r="D662" s="8">
        <v>5347.4699999999993</v>
      </c>
    </row>
    <row r="663" spans="1:4" x14ac:dyDescent="0.3">
      <c r="A663" s="1"/>
      <c r="B663" s="3" t="s">
        <v>335</v>
      </c>
      <c r="C663" s="7"/>
      <c r="D663" s="8">
        <v>3250.01</v>
      </c>
    </row>
    <row r="664" spans="1:4" x14ac:dyDescent="0.3">
      <c r="A664" s="1"/>
      <c r="B664" s="3" t="s">
        <v>514</v>
      </c>
      <c r="C664" s="7"/>
      <c r="D664" s="8">
        <v>6336</v>
      </c>
    </row>
    <row r="665" spans="1:4" x14ac:dyDescent="0.3">
      <c r="A665" s="1"/>
      <c r="B665" s="3" t="s">
        <v>515</v>
      </c>
      <c r="C665" s="7"/>
      <c r="D665" s="8">
        <v>11205.61</v>
      </c>
    </row>
    <row r="666" spans="1:4" x14ac:dyDescent="0.3">
      <c r="A666" s="1"/>
      <c r="B666" s="3" t="s">
        <v>371</v>
      </c>
      <c r="C666" s="7"/>
      <c r="D666" s="8">
        <v>6824.88</v>
      </c>
    </row>
    <row r="667" spans="1:4" x14ac:dyDescent="0.3">
      <c r="A667" s="1"/>
      <c r="B667" s="3" t="s">
        <v>516</v>
      </c>
      <c r="C667" s="7"/>
      <c r="D667" s="8">
        <v>2098</v>
      </c>
    </row>
    <row r="668" spans="1:4" x14ac:dyDescent="0.3">
      <c r="A668" s="1"/>
      <c r="B668" s="3" t="s">
        <v>453</v>
      </c>
      <c r="C668" s="7"/>
      <c r="D668" s="8">
        <v>12420</v>
      </c>
    </row>
    <row r="669" spans="1:4" x14ac:dyDescent="0.3">
      <c r="A669" s="11" t="s">
        <v>597</v>
      </c>
      <c r="B669" s="11"/>
      <c r="C669" s="5">
        <f>SUM(D670:D672)</f>
        <v>799849.69999999972</v>
      </c>
      <c r="D669" s="1"/>
    </row>
    <row r="670" spans="1:4" x14ac:dyDescent="0.3">
      <c r="A670" s="1"/>
      <c r="B670" s="3" t="s">
        <v>101</v>
      </c>
      <c r="C670" s="7"/>
      <c r="D670" s="8">
        <v>23464.120000000003</v>
      </c>
    </row>
    <row r="671" spans="1:4" x14ac:dyDescent="0.3">
      <c r="A671" s="1"/>
      <c r="B671" s="3" t="s">
        <v>473</v>
      </c>
      <c r="C671" s="7"/>
      <c r="D671" s="8">
        <v>773335.71999999974</v>
      </c>
    </row>
    <row r="672" spans="1:4" x14ac:dyDescent="0.3">
      <c r="A672" s="1"/>
      <c r="B672" s="3" t="s">
        <v>517</v>
      </c>
      <c r="C672" s="7"/>
      <c r="D672" s="8">
        <v>3049.86</v>
      </c>
    </row>
    <row r="673" spans="1:4" x14ac:dyDescent="0.3">
      <c r="A673" s="11" t="s">
        <v>598</v>
      </c>
      <c r="B673" s="11"/>
      <c r="C673" s="5">
        <f>SUM(D674:D677)</f>
        <v>30794.91</v>
      </c>
      <c r="D673" s="1"/>
    </row>
    <row r="674" spans="1:4" x14ac:dyDescent="0.3">
      <c r="A674" s="1"/>
      <c r="B674" s="3" t="s">
        <v>239</v>
      </c>
      <c r="C674" s="7"/>
      <c r="D674" s="8">
        <v>10</v>
      </c>
    </row>
    <row r="675" spans="1:4" x14ac:dyDescent="0.3">
      <c r="A675" s="1"/>
      <c r="B675" s="3" t="s">
        <v>495</v>
      </c>
      <c r="C675" s="7"/>
      <c r="D675" s="8">
        <f>21992.52+4913.19</f>
        <v>26905.71</v>
      </c>
    </row>
    <row r="676" spans="1:4" x14ac:dyDescent="0.3">
      <c r="A676" s="1"/>
      <c r="B676" s="3" t="s">
        <v>256</v>
      </c>
      <c r="C676" s="7"/>
      <c r="D676" s="8">
        <v>10</v>
      </c>
    </row>
    <row r="677" spans="1:4" x14ac:dyDescent="0.3">
      <c r="A677" s="1"/>
      <c r="B677" s="3" t="s">
        <v>160</v>
      </c>
      <c r="C677" s="7"/>
      <c r="D677" s="8">
        <v>3869.2</v>
      </c>
    </row>
    <row r="678" spans="1:4" x14ac:dyDescent="0.3">
      <c r="A678" s="11" t="s">
        <v>599</v>
      </c>
      <c r="B678" s="11"/>
      <c r="C678" s="5">
        <f>SUM(D679)</f>
        <v>2042033.5999999996</v>
      </c>
      <c r="D678" s="1"/>
    </row>
    <row r="679" spans="1:4" x14ac:dyDescent="0.3">
      <c r="A679" s="1"/>
      <c r="B679" s="3" t="s">
        <v>519</v>
      </c>
      <c r="C679" s="7"/>
      <c r="D679" s="8">
        <v>2042033.5999999996</v>
      </c>
    </row>
    <row r="680" spans="1:4" x14ac:dyDescent="0.3">
      <c r="A680" s="11" t="s">
        <v>600</v>
      </c>
      <c r="B680" s="11"/>
      <c r="C680" s="5">
        <f>SUM(D681)</f>
        <v>16859</v>
      </c>
      <c r="D680" s="1"/>
    </row>
    <row r="681" spans="1:4" x14ac:dyDescent="0.3">
      <c r="A681" s="1"/>
      <c r="B681" s="3" t="s">
        <v>520</v>
      </c>
      <c r="C681" s="7"/>
      <c r="D681" s="8">
        <v>16859</v>
      </c>
    </row>
    <row r="682" spans="1:4" x14ac:dyDescent="0.3">
      <c r="A682" s="11" t="s">
        <v>601</v>
      </c>
      <c r="B682" s="11"/>
      <c r="C682" s="5">
        <f>SUM(D683)</f>
        <v>35059.29</v>
      </c>
      <c r="D682" s="1"/>
    </row>
    <row r="683" spans="1:4" x14ac:dyDescent="0.3">
      <c r="A683" s="1"/>
      <c r="B683" s="3" t="s">
        <v>521</v>
      </c>
      <c r="C683" s="7"/>
      <c r="D683" s="8">
        <v>35059.29</v>
      </c>
    </row>
    <row r="684" spans="1:4" x14ac:dyDescent="0.3">
      <c r="A684" s="11" t="s">
        <v>602</v>
      </c>
      <c r="B684" s="11"/>
      <c r="C684" s="5">
        <f>SUM(D685:D688)</f>
        <v>81118.75</v>
      </c>
      <c r="D684" s="1"/>
    </row>
    <row r="685" spans="1:4" x14ac:dyDescent="0.3">
      <c r="A685" s="1"/>
      <c r="B685" s="3" t="s">
        <v>522</v>
      </c>
      <c r="C685" s="7"/>
      <c r="D685" s="8">
        <v>17352.75</v>
      </c>
    </row>
    <row r="686" spans="1:4" x14ac:dyDescent="0.3">
      <c r="A686" s="1"/>
      <c r="B686" s="3" t="s">
        <v>518</v>
      </c>
      <c r="C686" s="7"/>
      <c r="D686" s="8">
        <v>507</v>
      </c>
    </row>
    <row r="687" spans="1:4" x14ac:dyDescent="0.3">
      <c r="A687" s="1"/>
      <c r="B687" s="3" t="s">
        <v>523</v>
      </c>
      <c r="C687" s="7"/>
      <c r="D687" s="8">
        <v>183</v>
      </c>
    </row>
    <row r="688" spans="1:4" x14ac:dyDescent="0.3">
      <c r="A688" s="1"/>
      <c r="B688" s="3" t="s">
        <v>524</v>
      </c>
      <c r="C688" s="7"/>
      <c r="D688" s="8">
        <v>63076</v>
      </c>
    </row>
    <row r="689" spans="1:4" x14ac:dyDescent="0.3">
      <c r="A689" s="4" t="s">
        <v>603</v>
      </c>
      <c r="B689" s="4"/>
      <c r="C689" s="5">
        <f>SUM(D690)</f>
        <v>27656.92</v>
      </c>
      <c r="D689" s="1"/>
    </row>
    <row r="690" spans="1:4" x14ac:dyDescent="0.3">
      <c r="A690" s="1"/>
      <c r="B690" s="3" t="s">
        <v>617</v>
      </c>
      <c r="C690" s="7"/>
      <c r="D690" s="8">
        <v>27656.92</v>
      </c>
    </row>
    <row r="691" spans="1:4" x14ac:dyDescent="0.3">
      <c r="A691" s="12" t="s">
        <v>604</v>
      </c>
      <c r="B691" s="11"/>
      <c r="C691" s="5">
        <f>SUM(D692:D695)</f>
        <v>92904.689999999988</v>
      </c>
      <c r="D691" s="1"/>
    </row>
    <row r="692" spans="1:4" x14ac:dyDescent="0.3">
      <c r="A692" s="1"/>
      <c r="B692" s="3" t="s">
        <v>525</v>
      </c>
      <c r="C692" s="7"/>
      <c r="D692" s="8">
        <v>2070.21</v>
      </c>
    </row>
    <row r="693" spans="1:4" x14ac:dyDescent="0.3">
      <c r="A693" s="1"/>
      <c r="B693" s="10" t="s">
        <v>5</v>
      </c>
      <c r="C693" s="7"/>
      <c r="D693" s="8">
        <v>57806.469999999994</v>
      </c>
    </row>
    <row r="694" spans="1:4" x14ac:dyDescent="0.3">
      <c r="A694" s="1"/>
      <c r="B694" s="10" t="s">
        <v>10</v>
      </c>
      <c r="C694" s="7"/>
      <c r="D694" s="8">
        <v>32283.559999999994</v>
      </c>
    </row>
    <row r="695" spans="1:4" x14ac:dyDescent="0.3">
      <c r="A695" s="1"/>
      <c r="B695" s="3" t="s">
        <v>160</v>
      </c>
      <c r="C695" s="7"/>
      <c r="D695" s="8">
        <v>744.45</v>
      </c>
    </row>
    <row r="696" spans="1:4" x14ac:dyDescent="0.3">
      <c r="A696" s="11" t="s">
        <v>605</v>
      </c>
      <c r="B696" s="11"/>
      <c r="C696" s="5">
        <f>SUM(D697:D697)</f>
        <v>513</v>
      </c>
      <c r="D696" s="1"/>
    </row>
    <row r="697" spans="1:4" x14ac:dyDescent="0.3">
      <c r="A697" s="1"/>
      <c r="B697" s="3" t="s">
        <v>620</v>
      </c>
      <c r="C697" s="7"/>
      <c r="D697" s="8">
        <v>513</v>
      </c>
    </row>
    <row r="698" spans="1:4" x14ac:dyDescent="0.3">
      <c r="A698" s="11" t="s">
        <v>606</v>
      </c>
      <c r="B698" s="11"/>
      <c r="C698" s="5">
        <f>SUM(D699)</f>
        <v>31549.199999999997</v>
      </c>
      <c r="D698" s="1"/>
    </row>
    <row r="699" spans="1:4" x14ac:dyDescent="0.3">
      <c r="A699" s="1"/>
      <c r="B699" s="3" t="s">
        <v>98</v>
      </c>
      <c r="C699" s="7"/>
      <c r="D699" s="8">
        <v>31549.199999999997</v>
      </c>
    </row>
    <row r="700" spans="1:4" x14ac:dyDescent="0.3">
      <c r="A700" s="11" t="s">
        <v>607</v>
      </c>
      <c r="B700" s="11"/>
      <c r="C700" s="5">
        <f>SUM(D701)</f>
        <v>5000</v>
      </c>
      <c r="D700" s="1"/>
    </row>
    <row r="701" spans="1:4" x14ac:dyDescent="0.3">
      <c r="A701" s="1"/>
      <c r="B701" s="3" t="s">
        <v>621</v>
      </c>
      <c r="C701" s="7"/>
      <c r="D701" s="8">
        <v>5000</v>
      </c>
    </row>
    <row r="702" spans="1:4" x14ac:dyDescent="0.3">
      <c r="A702" s="11" t="s">
        <v>608</v>
      </c>
      <c r="B702" s="11"/>
      <c r="C702" s="5">
        <f>SUM(D703:D715)</f>
        <v>184262.84</v>
      </c>
      <c r="D702" s="1"/>
    </row>
    <row r="703" spans="1:4" x14ac:dyDescent="0.3">
      <c r="A703" s="1"/>
      <c r="B703" s="3" t="s">
        <v>426</v>
      </c>
      <c r="C703" s="7"/>
      <c r="D703" s="8">
        <v>10903</v>
      </c>
    </row>
    <row r="704" spans="1:4" x14ac:dyDescent="0.3">
      <c r="A704" s="1"/>
      <c r="B704" s="3" t="s">
        <v>268</v>
      </c>
      <c r="C704" s="7"/>
      <c r="D704" s="8">
        <v>8590</v>
      </c>
    </row>
    <row r="705" spans="1:4" x14ac:dyDescent="0.3">
      <c r="A705" s="1"/>
      <c r="B705" s="3" t="s">
        <v>526</v>
      </c>
      <c r="C705" s="7"/>
      <c r="D705" s="8">
        <v>1635.25</v>
      </c>
    </row>
    <row r="706" spans="1:4" x14ac:dyDescent="0.3">
      <c r="A706" s="1"/>
      <c r="B706" s="3" t="s">
        <v>218</v>
      </c>
      <c r="C706" s="7"/>
      <c r="D706" s="8">
        <v>20237</v>
      </c>
    </row>
    <row r="707" spans="1:4" x14ac:dyDescent="0.3">
      <c r="A707" s="1"/>
      <c r="B707" s="3" t="s">
        <v>527</v>
      </c>
      <c r="C707" s="7"/>
      <c r="D707" s="8">
        <v>52.14</v>
      </c>
    </row>
    <row r="708" spans="1:4" x14ac:dyDescent="0.3">
      <c r="A708" s="1"/>
      <c r="B708" s="3" t="s">
        <v>160</v>
      </c>
      <c r="C708" s="7"/>
      <c r="D708" s="8">
        <v>29300</v>
      </c>
    </row>
    <row r="709" spans="1:4" x14ac:dyDescent="0.3">
      <c r="A709" s="1"/>
      <c r="B709" s="3" t="s">
        <v>331</v>
      </c>
      <c r="C709" s="7"/>
      <c r="D709" s="8">
        <v>1332</v>
      </c>
    </row>
    <row r="710" spans="1:4" x14ac:dyDescent="0.3">
      <c r="A710" s="1"/>
      <c r="B710" s="3" t="s">
        <v>358</v>
      </c>
      <c r="C710" s="7"/>
      <c r="D710" s="8">
        <v>23925.499999999993</v>
      </c>
    </row>
    <row r="711" spans="1:4" x14ac:dyDescent="0.3">
      <c r="A711" s="1"/>
      <c r="B711" s="3" t="s">
        <v>370</v>
      </c>
      <c r="C711" s="7"/>
      <c r="D711" s="8">
        <v>5425.94</v>
      </c>
    </row>
    <row r="712" spans="1:4" x14ac:dyDescent="0.3">
      <c r="A712" s="1"/>
      <c r="B712" s="3" t="s">
        <v>503</v>
      </c>
      <c r="C712" s="7"/>
      <c r="D712" s="8">
        <v>73972.17</v>
      </c>
    </row>
    <row r="713" spans="1:4" x14ac:dyDescent="0.3">
      <c r="A713" s="1"/>
      <c r="B713" s="3" t="s">
        <v>505</v>
      </c>
      <c r="C713" s="7"/>
      <c r="D713" s="8">
        <v>1639.44</v>
      </c>
    </row>
    <row r="714" spans="1:4" x14ac:dyDescent="0.3">
      <c r="A714" s="1"/>
      <c r="B714" s="3" t="s">
        <v>390</v>
      </c>
      <c r="C714" s="7"/>
      <c r="D714" s="8">
        <v>5100</v>
      </c>
    </row>
    <row r="715" spans="1:4" x14ac:dyDescent="0.3">
      <c r="A715" s="1"/>
      <c r="B715" s="3" t="s">
        <v>401</v>
      </c>
      <c r="C715" s="7"/>
      <c r="D715" s="8">
        <v>2150.4</v>
      </c>
    </row>
    <row r="716" spans="1:4" x14ac:dyDescent="0.3">
      <c r="A716" s="11" t="s">
        <v>609</v>
      </c>
      <c r="B716" s="11"/>
      <c r="C716" s="5">
        <f>SUM(D717:D737)</f>
        <v>1229744.7599999995</v>
      </c>
      <c r="D716" s="1"/>
    </row>
    <row r="717" spans="1:4" x14ac:dyDescent="0.3">
      <c r="A717" s="1"/>
      <c r="B717" s="3" t="s">
        <v>528</v>
      </c>
      <c r="C717" s="7"/>
      <c r="D717" s="8">
        <v>11730.6</v>
      </c>
    </row>
    <row r="718" spans="1:4" x14ac:dyDescent="0.3">
      <c r="B718" s="3" t="s">
        <v>529</v>
      </c>
      <c r="C718" s="7"/>
      <c r="D718" s="8">
        <v>35510</v>
      </c>
    </row>
    <row r="719" spans="1:4" x14ac:dyDescent="0.3">
      <c r="B719" s="3" t="s">
        <v>530</v>
      </c>
      <c r="C719" s="7"/>
      <c r="D719" s="8">
        <v>407478.66</v>
      </c>
    </row>
    <row r="720" spans="1:4" x14ac:dyDescent="0.3">
      <c r="B720" s="3" t="s">
        <v>531</v>
      </c>
      <c r="C720" s="7"/>
      <c r="D720" s="8">
        <v>253569.36</v>
      </c>
    </row>
    <row r="721" spans="1:4" x14ac:dyDescent="0.3">
      <c r="B721" s="3" t="s">
        <v>471</v>
      </c>
      <c r="C721" s="7"/>
      <c r="D721" s="8">
        <v>27000</v>
      </c>
    </row>
    <row r="722" spans="1:4" x14ac:dyDescent="0.3">
      <c r="B722" s="3" t="s">
        <v>532</v>
      </c>
      <c r="C722" s="7"/>
      <c r="D722" s="8">
        <v>16000</v>
      </c>
    </row>
    <row r="723" spans="1:4" x14ac:dyDescent="0.3">
      <c r="B723" s="3" t="s">
        <v>533</v>
      </c>
      <c r="C723" s="7"/>
      <c r="D723" s="8">
        <v>16623.71</v>
      </c>
    </row>
    <row r="724" spans="1:4" x14ac:dyDescent="0.3">
      <c r="B724" s="3" t="s">
        <v>534</v>
      </c>
      <c r="C724" s="7"/>
      <c r="D724" s="8">
        <v>6536.03</v>
      </c>
    </row>
    <row r="725" spans="1:4" x14ac:dyDescent="0.3">
      <c r="B725" s="3" t="s">
        <v>457</v>
      </c>
      <c r="C725" s="7"/>
      <c r="D725" s="8">
        <v>65521.8</v>
      </c>
    </row>
    <row r="726" spans="1:4" x14ac:dyDescent="0.3">
      <c r="B726" s="3" t="s">
        <v>160</v>
      </c>
      <c r="C726" s="7"/>
      <c r="D726" s="8">
        <v>115880.23000000001</v>
      </c>
    </row>
    <row r="727" spans="1:4" x14ac:dyDescent="0.3">
      <c r="B727" s="3" t="s">
        <v>459</v>
      </c>
      <c r="C727" s="7"/>
      <c r="D727" s="8">
        <v>4600</v>
      </c>
    </row>
    <row r="728" spans="1:4" x14ac:dyDescent="0.3">
      <c r="B728" s="3" t="s">
        <v>535</v>
      </c>
      <c r="C728" s="7"/>
      <c r="D728" s="8">
        <v>31565.8</v>
      </c>
    </row>
    <row r="729" spans="1:4" x14ac:dyDescent="0.3">
      <c r="B729" s="3" t="s">
        <v>536</v>
      </c>
      <c r="C729" s="7"/>
      <c r="D729" s="8">
        <f>13650+36500</f>
        <v>50150</v>
      </c>
    </row>
    <row r="730" spans="1:4" x14ac:dyDescent="0.3">
      <c r="B730" s="3" t="s">
        <v>537</v>
      </c>
      <c r="C730" s="7"/>
      <c r="D730" s="8">
        <v>10394.43</v>
      </c>
    </row>
    <row r="731" spans="1:4" x14ac:dyDescent="0.3">
      <c r="B731" s="3" t="s">
        <v>538</v>
      </c>
      <c r="C731" s="7"/>
      <c r="D731" s="8">
        <v>9342.68</v>
      </c>
    </row>
    <row r="732" spans="1:4" x14ac:dyDescent="0.3">
      <c r="B732" s="3" t="s">
        <v>539</v>
      </c>
      <c r="C732" s="7"/>
      <c r="D732" s="8">
        <v>6027.19</v>
      </c>
    </row>
    <row r="733" spans="1:4" x14ac:dyDescent="0.3">
      <c r="B733" s="3" t="s">
        <v>540</v>
      </c>
      <c r="C733" s="7"/>
      <c r="D733" s="8">
        <v>76588.149999999994</v>
      </c>
    </row>
    <row r="734" spans="1:4" x14ac:dyDescent="0.3">
      <c r="A734" s="1"/>
      <c r="B734" s="3" t="s">
        <v>541</v>
      </c>
      <c r="C734" s="7"/>
      <c r="D734" s="8">
        <v>6137.41</v>
      </c>
    </row>
    <row r="735" spans="1:4" x14ac:dyDescent="0.3">
      <c r="A735" s="1"/>
      <c r="B735" s="3" t="s">
        <v>542</v>
      </c>
      <c r="C735" s="7"/>
      <c r="D735" s="8">
        <v>4654.28</v>
      </c>
    </row>
    <row r="736" spans="1:4" x14ac:dyDescent="0.3">
      <c r="A736" s="1"/>
      <c r="B736" s="3" t="s">
        <v>543</v>
      </c>
      <c r="C736" s="7"/>
      <c r="D736" s="8">
        <v>36394.639999999999</v>
      </c>
    </row>
    <row r="737" spans="1:4" x14ac:dyDescent="0.3">
      <c r="A737" s="1"/>
      <c r="B737" s="3" t="s">
        <v>544</v>
      </c>
      <c r="C737" s="7"/>
      <c r="D737" s="8">
        <v>38039.79</v>
      </c>
    </row>
    <row r="738" spans="1:4" x14ac:dyDescent="0.3">
      <c r="A738" s="11" t="s">
        <v>610</v>
      </c>
      <c r="B738" s="11"/>
      <c r="C738" s="5">
        <f>SUM(D739:D750)</f>
        <v>826974.3</v>
      </c>
      <c r="D738" s="1"/>
    </row>
    <row r="739" spans="1:4" x14ac:dyDescent="0.3">
      <c r="A739" s="1"/>
      <c r="B739" s="3" t="s">
        <v>471</v>
      </c>
      <c r="C739" s="7"/>
      <c r="D739" s="8">
        <v>16100</v>
      </c>
    </row>
    <row r="740" spans="1:4" x14ac:dyDescent="0.3">
      <c r="A740" s="1"/>
      <c r="B740" s="3" t="s">
        <v>545</v>
      </c>
      <c r="C740" s="7"/>
      <c r="D740" s="8">
        <v>14900</v>
      </c>
    </row>
    <row r="741" spans="1:4" x14ac:dyDescent="0.3">
      <c r="A741" s="1"/>
      <c r="B741" s="3" t="s">
        <v>546</v>
      </c>
      <c r="C741" s="7"/>
      <c r="D741" s="8">
        <v>26660</v>
      </c>
    </row>
    <row r="742" spans="1:4" x14ac:dyDescent="0.3">
      <c r="A742" s="1"/>
      <c r="B742" s="3" t="s">
        <v>160</v>
      </c>
      <c r="C742" s="7"/>
      <c r="D742" s="8">
        <v>121556.45999999999</v>
      </c>
    </row>
    <row r="743" spans="1:4" x14ac:dyDescent="0.3">
      <c r="A743" s="1"/>
      <c r="B743" s="3" t="s">
        <v>335</v>
      </c>
      <c r="C743" s="7"/>
      <c r="D743" s="8">
        <v>21900</v>
      </c>
    </row>
    <row r="744" spans="1:4" x14ac:dyDescent="0.3">
      <c r="A744" s="1"/>
      <c r="B744" s="3" t="s">
        <v>502</v>
      </c>
      <c r="C744" s="7"/>
      <c r="D744" s="8">
        <v>329929.8</v>
      </c>
    </row>
    <row r="745" spans="1:4" x14ac:dyDescent="0.3">
      <c r="A745" s="1"/>
      <c r="B745" s="3" t="s">
        <v>358</v>
      </c>
      <c r="C745" s="7"/>
      <c r="D745" s="8">
        <v>38500</v>
      </c>
    </row>
    <row r="746" spans="1:4" x14ac:dyDescent="0.3">
      <c r="A746" s="1"/>
      <c r="B746" s="3" t="s">
        <v>547</v>
      </c>
      <c r="C746" s="7"/>
      <c r="D746" s="8">
        <v>34724</v>
      </c>
    </row>
    <row r="747" spans="1:4" x14ac:dyDescent="0.3">
      <c r="A747" s="1"/>
      <c r="B747" s="3" t="s">
        <v>226</v>
      </c>
      <c r="C747" s="7"/>
      <c r="D747" s="8">
        <v>154212.04999999999</v>
      </c>
    </row>
    <row r="748" spans="1:4" x14ac:dyDescent="0.3">
      <c r="A748" s="1"/>
      <c r="B748" s="3" t="s">
        <v>548</v>
      </c>
      <c r="C748" s="7"/>
      <c r="D748" s="8">
        <v>840</v>
      </c>
    </row>
    <row r="749" spans="1:4" x14ac:dyDescent="0.3">
      <c r="A749" s="1"/>
      <c r="B749" s="3" t="s">
        <v>386</v>
      </c>
      <c r="C749" s="7"/>
      <c r="D749" s="8">
        <v>26660</v>
      </c>
    </row>
    <row r="750" spans="1:4" x14ac:dyDescent="0.3">
      <c r="A750" s="1"/>
      <c r="B750" s="3" t="s">
        <v>400</v>
      </c>
      <c r="C750" s="7"/>
      <c r="D750" s="8">
        <v>40991.99</v>
      </c>
    </row>
    <row r="751" spans="1:4" x14ac:dyDescent="0.3">
      <c r="A751" s="11" t="s">
        <v>611</v>
      </c>
      <c r="B751" s="11"/>
      <c r="C751" s="5">
        <f>SUM(D752:D753)</f>
        <v>1683.6</v>
      </c>
      <c r="D751" s="1"/>
    </row>
    <row r="752" spans="1:4" x14ac:dyDescent="0.3">
      <c r="A752" s="1"/>
      <c r="B752" s="3" t="s">
        <v>160</v>
      </c>
      <c r="C752" s="7"/>
      <c r="D752" s="8">
        <v>303.60000000000002</v>
      </c>
    </row>
    <row r="753" spans="1:4" x14ac:dyDescent="0.3">
      <c r="A753" s="1"/>
      <c r="B753" s="3" t="s">
        <v>226</v>
      </c>
      <c r="C753" s="7"/>
      <c r="D753" s="8">
        <v>1380</v>
      </c>
    </row>
    <row r="754" spans="1:4" x14ac:dyDescent="0.3">
      <c r="A754" s="11" t="s">
        <v>612</v>
      </c>
      <c r="B754" s="11"/>
      <c r="C754" s="5">
        <f>SUM(D755:D758)</f>
        <v>184570.27</v>
      </c>
      <c r="D754" s="1"/>
    </row>
    <row r="755" spans="1:4" x14ac:dyDescent="0.3">
      <c r="A755" s="1"/>
      <c r="B755" s="3" t="s">
        <v>160</v>
      </c>
      <c r="C755" s="7"/>
      <c r="D755" s="8">
        <v>32874.359999999993</v>
      </c>
    </row>
    <row r="756" spans="1:4" x14ac:dyDescent="0.3">
      <c r="A756" s="1"/>
      <c r="B756" s="3" t="s">
        <v>502</v>
      </c>
      <c r="C756" s="7"/>
      <c r="D756" s="8">
        <v>60185</v>
      </c>
    </row>
    <row r="757" spans="1:4" x14ac:dyDescent="0.3">
      <c r="A757" s="1"/>
      <c r="B757" s="3" t="s">
        <v>226</v>
      </c>
      <c r="C757" s="7"/>
      <c r="D757" s="8">
        <v>91230.91</v>
      </c>
    </row>
    <row r="758" spans="1:4" x14ac:dyDescent="0.3">
      <c r="A758" s="1"/>
      <c r="B758" s="3" t="s">
        <v>548</v>
      </c>
      <c r="C758" s="7"/>
      <c r="D758" s="8">
        <v>280</v>
      </c>
    </row>
    <row r="759" spans="1:4" x14ac:dyDescent="0.3">
      <c r="A759" s="11" t="s">
        <v>613</v>
      </c>
      <c r="B759" s="11"/>
      <c r="C759" s="5">
        <f>SUM(D760:D763)</f>
        <v>120785.9</v>
      </c>
      <c r="D759" s="1"/>
    </row>
    <row r="760" spans="1:4" x14ac:dyDescent="0.3">
      <c r="A760" s="1"/>
      <c r="B760" s="3" t="s">
        <v>404</v>
      </c>
      <c r="C760" s="7"/>
      <c r="D760" s="8">
        <v>15149.109999999999</v>
      </c>
    </row>
    <row r="761" spans="1:4" x14ac:dyDescent="0.3">
      <c r="A761" s="1"/>
      <c r="B761" s="3" t="s">
        <v>447</v>
      </c>
      <c r="C761" s="7"/>
      <c r="D761" s="8">
        <v>78850</v>
      </c>
    </row>
    <row r="762" spans="1:4" x14ac:dyDescent="0.3">
      <c r="A762" s="1"/>
      <c r="B762" s="3" t="s">
        <v>160</v>
      </c>
      <c r="C762" s="7"/>
      <c r="D762" s="8">
        <v>21309.789999999997</v>
      </c>
    </row>
    <row r="763" spans="1:4" x14ac:dyDescent="0.3">
      <c r="A763" s="1"/>
      <c r="B763" s="3" t="s">
        <v>226</v>
      </c>
      <c r="C763" s="7"/>
      <c r="D763" s="8">
        <v>5477</v>
      </c>
    </row>
    <row r="764" spans="1:4" x14ac:dyDescent="0.3">
      <c r="A764" s="11" t="s">
        <v>614</v>
      </c>
      <c r="B764" s="11"/>
      <c r="C764" s="5">
        <f>SUM(D765:D767)</f>
        <v>20024.400000000001</v>
      </c>
      <c r="D764" s="1"/>
    </row>
    <row r="765" spans="1:4" x14ac:dyDescent="0.3">
      <c r="B765" s="3" t="s">
        <v>549</v>
      </c>
      <c r="C765" s="7"/>
      <c r="D765" s="8">
        <v>10000</v>
      </c>
    </row>
    <row r="766" spans="1:4" x14ac:dyDescent="0.3">
      <c r="B766" s="3" t="s">
        <v>550</v>
      </c>
      <c r="C766" s="7"/>
      <c r="D766" s="8">
        <v>24.4</v>
      </c>
    </row>
    <row r="767" spans="1:4" x14ac:dyDescent="0.3">
      <c r="A767" s="1"/>
      <c r="B767" s="3" t="s">
        <v>410</v>
      </c>
      <c r="C767" s="7"/>
      <c r="D767" s="8">
        <v>10000</v>
      </c>
    </row>
    <row r="768" spans="1:4" x14ac:dyDescent="0.3">
      <c r="B768" s="2" t="s">
        <v>552</v>
      </c>
      <c r="C768" s="6">
        <f>SUM(C1:C767)</f>
        <v>55467637.609999992</v>
      </c>
      <c r="D768" s="6">
        <f>SUM(D1:D767)</f>
        <v>55467637.609999962</v>
      </c>
    </row>
    <row r="769" spans="2:4" x14ac:dyDescent="0.3">
      <c r="B769" s="1"/>
      <c r="C769" s="6"/>
      <c r="D769" s="1"/>
    </row>
  </sheetData>
  <mergeCells count="60">
    <mergeCell ref="A108:B108"/>
    <mergeCell ref="A2:B2"/>
    <mergeCell ref="A7:B7"/>
    <mergeCell ref="A10:B10"/>
    <mergeCell ref="A15:B15"/>
    <mergeCell ref="A97:B97"/>
    <mergeCell ref="A292:B292"/>
    <mergeCell ref="A119:B119"/>
    <mergeCell ref="A122:B122"/>
    <mergeCell ref="A129:B129"/>
    <mergeCell ref="A131:B131"/>
    <mergeCell ref="A138:B138"/>
    <mergeCell ref="A140:B140"/>
    <mergeCell ref="A247:B247"/>
    <mergeCell ref="A282:B282"/>
    <mergeCell ref="A290:B290"/>
    <mergeCell ref="A625:B625"/>
    <mergeCell ref="A546:B546"/>
    <mergeCell ref="A487:B487"/>
    <mergeCell ref="A489:B489"/>
    <mergeCell ref="A491:B491"/>
    <mergeCell ref="A501:B501"/>
    <mergeCell ref="A503:B503"/>
    <mergeCell ref="A507:B507"/>
    <mergeCell ref="A523:B523"/>
    <mergeCell ref="A528:B528"/>
    <mergeCell ref="A536:B536"/>
    <mergeCell ref="A540:B540"/>
    <mergeCell ref="A543:B543"/>
    <mergeCell ref="A573:B573"/>
    <mergeCell ref="A586:B586"/>
    <mergeCell ref="A597:B597"/>
    <mergeCell ref="A601:B601"/>
    <mergeCell ref="A549:B549"/>
    <mergeCell ref="A552:B552"/>
    <mergeCell ref="A556:B556"/>
    <mergeCell ref="A560:B560"/>
    <mergeCell ref="A673:B673"/>
    <mergeCell ref="A678:B678"/>
    <mergeCell ref="A680:B680"/>
    <mergeCell ref="A631:B631"/>
    <mergeCell ref="A648:B648"/>
    <mergeCell ref="A650:B650"/>
    <mergeCell ref="A652:B652"/>
    <mergeCell ref="A111:B111"/>
    <mergeCell ref="A759:B759"/>
    <mergeCell ref="A764:B764"/>
    <mergeCell ref="A702:B702"/>
    <mergeCell ref="A716:B716"/>
    <mergeCell ref="A738:B738"/>
    <mergeCell ref="A751:B751"/>
    <mergeCell ref="A754:B754"/>
    <mergeCell ref="A684:B684"/>
    <mergeCell ref="A691:B691"/>
    <mergeCell ref="A696:B696"/>
    <mergeCell ref="A698:B698"/>
    <mergeCell ref="A700:B700"/>
    <mergeCell ref="A682:B682"/>
    <mergeCell ref="A628:B628"/>
    <mergeCell ref="A669:B6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Fortunato Costantino</cp:lastModifiedBy>
  <cp:lastPrinted>2019-04-02T11:35:59Z</cp:lastPrinted>
  <dcterms:created xsi:type="dcterms:W3CDTF">2019-04-01T18:39:47Z</dcterms:created>
  <dcterms:modified xsi:type="dcterms:W3CDTF">2019-04-03T07:00:23Z</dcterms:modified>
</cp:coreProperties>
</file>