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18\Documentazione per pubblicazione\"/>
    </mc:Choice>
  </mc:AlternateContent>
  <bookViews>
    <workbookView xWindow="0" yWindow="0" windowWidth="23040" windowHeight="9216"/>
  </bookViews>
  <sheets>
    <sheet name="Stato Patrimonial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'Stato Patrimoniale'!$A$1:$M$166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'Stato Patrimoniale'!$1:$5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6" i="1" l="1"/>
  <c r="M165" i="1"/>
  <c r="L165" i="1"/>
  <c r="M164" i="1"/>
  <c r="L164" i="1"/>
  <c r="M163" i="1"/>
  <c r="L163" i="1"/>
  <c r="M162" i="1"/>
  <c r="J166" i="1"/>
  <c r="L166" i="1" s="1"/>
  <c r="K157" i="1"/>
  <c r="M156" i="1"/>
  <c r="L156" i="1"/>
  <c r="L151" i="1"/>
  <c r="M151" i="1" s="1"/>
  <c r="L150" i="1"/>
  <c r="M150" i="1" s="1"/>
  <c r="M149" i="1"/>
  <c r="L149" i="1"/>
  <c r="L148" i="1"/>
  <c r="M148" i="1" s="1"/>
  <c r="L147" i="1"/>
  <c r="M147" i="1" s="1"/>
  <c r="L146" i="1"/>
  <c r="M146" i="1" s="1"/>
  <c r="M145" i="1"/>
  <c r="L145" i="1"/>
  <c r="L144" i="1"/>
  <c r="M144" i="1" s="1"/>
  <c r="M143" i="1"/>
  <c r="L143" i="1"/>
  <c r="L142" i="1"/>
  <c r="M142" i="1" s="1"/>
  <c r="M141" i="1"/>
  <c r="L141" i="1"/>
  <c r="M140" i="1"/>
  <c r="L140" i="1"/>
  <c r="M139" i="1"/>
  <c r="L139" i="1"/>
  <c r="K138" i="1"/>
  <c r="K152" i="1" s="1"/>
  <c r="I138" i="1"/>
  <c r="I152" i="1" s="1"/>
  <c r="M137" i="1"/>
  <c r="L137" i="1"/>
  <c r="M136" i="1"/>
  <c r="L136" i="1"/>
  <c r="M135" i="1"/>
  <c r="L135" i="1"/>
  <c r="M134" i="1"/>
  <c r="L134" i="1"/>
  <c r="K131" i="1"/>
  <c r="M131" i="1" s="1"/>
  <c r="M130" i="1"/>
  <c r="L130" i="1"/>
  <c r="M129" i="1"/>
  <c r="L129" i="1"/>
  <c r="K126" i="1"/>
  <c r="L125" i="1"/>
  <c r="M125" i="1" s="1"/>
  <c r="L124" i="1"/>
  <c r="M124" i="1" s="1"/>
  <c r="M123" i="1"/>
  <c r="L123" i="1"/>
  <c r="L122" i="1"/>
  <c r="M122" i="1" s="1"/>
  <c r="M121" i="1"/>
  <c r="L116" i="1"/>
  <c r="M116" i="1" s="1"/>
  <c r="L115" i="1"/>
  <c r="M115" i="1" s="1"/>
  <c r="M114" i="1"/>
  <c r="L114" i="1"/>
  <c r="L113" i="1"/>
  <c r="M113" i="1" s="1"/>
  <c r="L112" i="1"/>
  <c r="M112" i="1" s="1"/>
  <c r="L111" i="1"/>
  <c r="M111" i="1" s="1"/>
  <c r="L110" i="1"/>
  <c r="M110" i="1" s="1"/>
  <c r="M109" i="1"/>
  <c r="L109" i="1"/>
  <c r="M108" i="1"/>
  <c r="L107" i="1"/>
  <c r="M107" i="1" s="1"/>
  <c r="K106" i="1"/>
  <c r="K104" i="1" s="1"/>
  <c r="M105" i="1"/>
  <c r="L105" i="1"/>
  <c r="L103" i="1"/>
  <c r="M103" i="1" s="1"/>
  <c r="M100" i="1"/>
  <c r="M99" i="1"/>
  <c r="L99" i="1"/>
  <c r="M98" i="1"/>
  <c r="L98" i="1"/>
  <c r="M97" i="1"/>
  <c r="L97" i="1"/>
  <c r="M96" i="1"/>
  <c r="L96" i="1"/>
  <c r="K91" i="1"/>
  <c r="L90" i="1"/>
  <c r="M90" i="1" s="1"/>
  <c r="L89" i="1"/>
  <c r="M89" i="1" s="1"/>
  <c r="M85" i="1"/>
  <c r="L85" i="1"/>
  <c r="M84" i="1"/>
  <c r="L84" i="1"/>
  <c r="L83" i="1"/>
  <c r="M83" i="1" s="1"/>
  <c r="L82" i="1"/>
  <c r="M82" i="1" s="1"/>
  <c r="K81" i="1"/>
  <c r="M80" i="1"/>
  <c r="L80" i="1"/>
  <c r="M79" i="1"/>
  <c r="L79" i="1"/>
  <c r="K78" i="1"/>
  <c r="M78" i="1" s="1"/>
  <c r="L77" i="1"/>
  <c r="M77" i="1" s="1"/>
  <c r="L76" i="1"/>
  <c r="M76" i="1" s="1"/>
  <c r="M75" i="1"/>
  <c r="L75" i="1"/>
  <c r="K72" i="1"/>
  <c r="I72" i="1"/>
  <c r="M71" i="1"/>
  <c r="L71" i="1"/>
  <c r="M70" i="1"/>
  <c r="L70" i="1"/>
  <c r="L69" i="1"/>
  <c r="M69" i="1" s="1"/>
  <c r="M68" i="1"/>
  <c r="L68" i="1"/>
  <c r="L67" i="1"/>
  <c r="M67" i="1" s="1"/>
  <c r="K66" i="1"/>
  <c r="I66" i="1"/>
  <c r="M65" i="1"/>
  <c r="L65" i="1"/>
  <c r="L64" i="1"/>
  <c r="M64" i="1" s="1"/>
  <c r="M63" i="1"/>
  <c r="L63" i="1"/>
  <c r="M62" i="1"/>
  <c r="L62" i="1"/>
  <c r="L61" i="1"/>
  <c r="M61" i="1" s="1"/>
  <c r="K60" i="1"/>
  <c r="I60" i="1"/>
  <c r="K59" i="1"/>
  <c r="K58" i="1" s="1"/>
  <c r="I59" i="1"/>
  <c r="M57" i="1"/>
  <c r="L57" i="1"/>
  <c r="M56" i="1"/>
  <c r="L56" i="1"/>
  <c r="M55" i="1"/>
  <c r="L55" i="1"/>
  <c r="M54" i="1"/>
  <c r="L54" i="1"/>
  <c r="M53" i="1"/>
  <c r="L53" i="1"/>
  <c r="K52" i="1"/>
  <c r="M52" i="1" s="1"/>
  <c r="I52" i="1"/>
  <c r="H52" i="1"/>
  <c r="M51" i="1"/>
  <c r="L51" i="1"/>
  <c r="M50" i="1"/>
  <c r="L50" i="1"/>
  <c r="M49" i="1"/>
  <c r="L49" i="1"/>
  <c r="K48" i="1"/>
  <c r="M48" i="1" s="1"/>
  <c r="I48" i="1"/>
  <c r="I47" i="1"/>
  <c r="M44" i="1"/>
  <c r="L44" i="1"/>
  <c r="M43" i="1"/>
  <c r="L43" i="1"/>
  <c r="L42" i="1"/>
  <c r="M42" i="1" s="1"/>
  <c r="L41" i="1"/>
  <c r="M41" i="1" s="1"/>
  <c r="K40" i="1"/>
  <c r="M36" i="1"/>
  <c r="L36" i="1"/>
  <c r="L35" i="1"/>
  <c r="M35" i="1" s="1"/>
  <c r="K34" i="1"/>
  <c r="K28" i="1" s="1"/>
  <c r="M33" i="1"/>
  <c r="L33" i="1"/>
  <c r="M32" i="1"/>
  <c r="L32" i="1"/>
  <c r="M31" i="1"/>
  <c r="L31" i="1"/>
  <c r="M30" i="1"/>
  <c r="L30" i="1"/>
  <c r="M29" i="1"/>
  <c r="I29" i="1"/>
  <c r="H29" i="1"/>
  <c r="H28" i="1" s="1"/>
  <c r="I28" i="1"/>
  <c r="L26" i="1"/>
  <c r="M26" i="1" s="1"/>
  <c r="L25" i="1"/>
  <c r="M25" i="1" s="1"/>
  <c r="M24" i="1"/>
  <c r="L24" i="1"/>
  <c r="L23" i="1"/>
  <c r="M23" i="1" s="1"/>
  <c r="L22" i="1"/>
  <c r="M22" i="1" s="1"/>
  <c r="L21" i="1"/>
  <c r="M21" i="1" s="1"/>
  <c r="L20" i="1"/>
  <c r="M20" i="1" s="1"/>
  <c r="L19" i="1"/>
  <c r="M19" i="1" s="1"/>
  <c r="M18" i="1"/>
  <c r="L18" i="1"/>
  <c r="K17" i="1"/>
  <c r="L16" i="1"/>
  <c r="M16" i="1" s="1"/>
  <c r="M15" i="1"/>
  <c r="L15" i="1"/>
  <c r="K14" i="1"/>
  <c r="K13" i="1"/>
  <c r="M12" i="1"/>
  <c r="L12" i="1"/>
  <c r="M11" i="1"/>
  <c r="L11" i="1"/>
  <c r="L10" i="1"/>
  <c r="M10" i="1" s="1"/>
  <c r="M9" i="1"/>
  <c r="L9" i="1"/>
  <c r="M8" i="1"/>
  <c r="K7" i="1"/>
  <c r="J157" i="1" l="1"/>
  <c r="L157" i="1" s="1"/>
  <c r="H76" i="1"/>
  <c r="H146" i="1"/>
  <c r="H148" i="1"/>
  <c r="L155" i="1"/>
  <c r="M155" i="1" s="1"/>
  <c r="I58" i="1"/>
  <c r="I46" i="1" s="1"/>
  <c r="J7" i="1"/>
  <c r="L7" i="1" s="1"/>
  <c r="M7" i="1" s="1"/>
  <c r="J48" i="1"/>
  <c r="L48" i="1" s="1"/>
  <c r="J78" i="1"/>
  <c r="L78" i="1" s="1"/>
  <c r="J81" i="1"/>
  <c r="L81" i="1" s="1"/>
  <c r="M81" i="1" s="1"/>
  <c r="K37" i="1"/>
  <c r="K47" i="1"/>
  <c r="H77" i="1"/>
  <c r="L117" i="1"/>
  <c r="M117" i="1" s="1"/>
  <c r="H142" i="1"/>
  <c r="H147" i="1"/>
  <c r="L162" i="1"/>
  <c r="J29" i="1"/>
  <c r="L29" i="1" s="1"/>
  <c r="H50" i="1"/>
  <c r="H48" i="1" s="1"/>
  <c r="L8" i="1"/>
  <c r="J14" i="1"/>
  <c r="J17" i="1"/>
  <c r="L17" i="1" s="1"/>
  <c r="M17" i="1" s="1"/>
  <c r="J34" i="1"/>
  <c r="J40" i="1"/>
  <c r="J52" i="1"/>
  <c r="L52" i="1" s="1"/>
  <c r="H57" i="1"/>
  <c r="H47" i="1" s="1"/>
  <c r="J60" i="1"/>
  <c r="H61" i="1"/>
  <c r="H60" i="1" s="1"/>
  <c r="H59" i="1" s="1"/>
  <c r="J66" i="1"/>
  <c r="L66" i="1" s="1"/>
  <c r="M66" i="1" s="1"/>
  <c r="H67" i="1"/>
  <c r="H66" i="1" s="1"/>
  <c r="L73" i="1"/>
  <c r="M73" i="1" s="1"/>
  <c r="H73" i="1"/>
  <c r="H72" i="1" s="1"/>
  <c r="J72" i="1"/>
  <c r="L72" i="1" s="1"/>
  <c r="M72" i="1" s="1"/>
  <c r="L74" i="1"/>
  <c r="M74" i="1" s="1"/>
  <c r="H74" i="1"/>
  <c r="J100" i="1"/>
  <c r="L100" i="1" s="1"/>
  <c r="K118" i="1"/>
  <c r="L108" i="1"/>
  <c r="J106" i="1"/>
  <c r="M157" i="1"/>
  <c r="J91" i="1"/>
  <c r="L91" i="1" s="1"/>
  <c r="M91" i="1" s="1"/>
  <c r="J126" i="1"/>
  <c r="L126" i="1" s="1"/>
  <c r="M126" i="1" s="1"/>
  <c r="L121" i="1"/>
  <c r="J131" i="1"/>
  <c r="L131" i="1" s="1"/>
  <c r="J138" i="1"/>
  <c r="L138" i="1" s="1"/>
  <c r="M138" i="1" s="1"/>
  <c r="H144" i="1"/>
  <c r="H150" i="1"/>
  <c r="H151" i="1"/>
  <c r="H138" i="1" l="1"/>
  <c r="J47" i="1"/>
  <c r="L47" i="1" s="1"/>
  <c r="M47" i="1"/>
  <c r="K46" i="1"/>
  <c r="K86" i="1" s="1"/>
  <c r="K93" i="1" s="1"/>
  <c r="H152" i="1"/>
  <c r="L106" i="1"/>
  <c r="M106" i="1" s="1"/>
  <c r="J104" i="1"/>
  <c r="H58" i="1"/>
  <c r="H46" i="1" s="1"/>
  <c r="J28" i="1"/>
  <c r="L28" i="1" s="1"/>
  <c r="M28" i="1" s="1"/>
  <c r="L34" i="1"/>
  <c r="M34" i="1" s="1"/>
  <c r="L14" i="1"/>
  <c r="M14" i="1" s="1"/>
  <c r="J13" i="1"/>
  <c r="J152" i="1"/>
  <c r="L152" i="1" s="1"/>
  <c r="M152" i="1" s="1"/>
  <c r="K159" i="1"/>
  <c r="L60" i="1"/>
  <c r="M60" i="1" s="1"/>
  <c r="J59" i="1"/>
  <c r="L40" i="1"/>
  <c r="M40" i="1" s="1"/>
  <c r="L59" i="1" l="1"/>
  <c r="M59" i="1" s="1"/>
  <c r="J58" i="1"/>
  <c r="J118" i="1"/>
  <c r="L104" i="1"/>
  <c r="M104" i="1" s="1"/>
  <c r="L13" i="1"/>
  <c r="M13" i="1" s="1"/>
  <c r="J37" i="1"/>
  <c r="L58" i="1" l="1"/>
  <c r="M58" i="1" s="1"/>
  <c r="J46" i="1"/>
  <c r="L37" i="1"/>
  <c r="M37" i="1" s="1"/>
  <c r="J159" i="1"/>
  <c r="L159" i="1" s="1"/>
  <c r="M159" i="1" s="1"/>
  <c r="L118" i="1"/>
  <c r="M118" i="1" s="1"/>
  <c r="L46" i="1" l="1"/>
  <c r="M46" i="1" s="1"/>
  <c r="J86" i="1"/>
  <c r="L86" i="1" l="1"/>
  <c r="M86" i="1" s="1"/>
  <c r="J93" i="1"/>
  <c r="L93" i="1" l="1"/>
  <c r="M93" i="1" s="1"/>
</calcChain>
</file>

<file path=xl/sharedStrings.xml><?xml version="1.0" encoding="utf-8"?>
<sst xmlns="http://schemas.openxmlformats.org/spreadsheetml/2006/main" count="454" uniqueCount="182">
  <si>
    <t xml:space="preserve">                  STATO  PATRIMONIALE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</si>
  <si>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</si>
  <si>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</si>
  <si>
    <t>2018</t>
  </si>
  <si>
    <t>2017</t>
  </si>
  <si>
    <t>VARIAZIONE T/T-1</t>
  </si>
  <si>
    <t>Decreto Interministeriale 24/03/2013</t>
  </si>
  <si>
    <t>Importo</t>
  </si>
  <si>
    <t>%</t>
  </si>
  <si>
    <t>A)</t>
  </si>
  <si>
    <t>IMMOBILIZZAZIONI</t>
  </si>
  <si>
    <t>I</t>
  </si>
  <si>
    <t>Immobilizzazioni immateriali</t>
  </si>
  <si>
    <t>1)</t>
  </si>
  <si>
    <t>Costi d'impianto e di ampliamento</t>
  </si>
  <si>
    <t xml:space="preserve"> </t>
  </si>
  <si>
    <t>2)</t>
  </si>
  <si>
    <t>Costi di ricerca e sviluppo</t>
  </si>
  <si>
    <t>3)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</si>
  <si>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</si>
  <si>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</si>
  <si>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</si>
  <si>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</si>
  <si>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</si>
  <si>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</si>
  <si>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</si>
  <si>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</si>
  <si>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</si>
  <si>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</si>
  <si>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</si>
  <si>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</si>
  <si>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</si>
  <si>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</si>
  <si>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</si>
  <si>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</si>
  <si>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</si>
  <si>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</si>
  <si>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</si>
  <si>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</si>
  <si>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</si>
  <si>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</si>
  <si>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</si>
  <si>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</si>
  <si>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</si>
  <si>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</si>
  <si>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</si>
  <si>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</si>
  <si>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</si>
  <si>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Immobilizzazioni finanziarie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</si>
  <si>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</si>
  <si>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</si>
  <si>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</si>
  <si>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</si>
  <si>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</si>
  <si>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</si>
  <si>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</si>
  <si>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</si>
  <si>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</si>
  <si>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</si>
  <si>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</si>
  <si>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B)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</si>
  <si>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</si>
  <si>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</si>
  <si>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</si>
  <si>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</si>
  <si>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</si>
  <si>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</si>
  <si>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</t>
  </si>
  <si>
    <t>Crediti v/Stato</t>
  </si>
  <si>
    <t>Crediti v/Stato - parte corrente</t>
  </si>
  <si>
    <r>
      <t xml:space="preserve">Crediti v/Stato per spesa corrente </t>
    </r>
    <r>
      <rPr>
        <sz val="11"/>
        <rFont val="Garamond"/>
        <family val="1"/>
      </rPr>
      <t>e acconti</t>
    </r>
  </si>
  <si>
    <t>Crediti v/Stato - altro</t>
  </si>
  <si>
    <t>Crediti v/Stato - investimenti</t>
  </si>
  <si>
    <t>Crediti v/Stato - per ricerca</t>
  </si>
  <si>
    <t>Crediti v/Ministero della Salute per ricerca corrente</t>
  </si>
  <si>
    <t>Crediti v/Ministero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</si>
  <si>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</si>
  <si>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</si>
  <si>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</si>
  <si>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</si>
  <si>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</si>
  <si>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</si>
  <si>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</si>
  <si>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</si>
  <si>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</si>
  <si>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d) 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</si>
  <si>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</si>
  <si>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</si>
  <si>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</si>
  <si>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</si>
  <si>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</si>
  <si>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</si>
  <si>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</si>
  <si>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</si>
  <si>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</si>
  <si>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</si>
  <si>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</si>
  <si>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</si>
  <si>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</si>
  <si>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</si>
  <si>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</si>
  <si>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</si>
  <si>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</si>
  <si>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</si>
  <si>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</si>
  <si>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</si>
  <si>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</si>
  <si>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</si>
  <si>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</si>
  <si>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C)</t>
  </si>
  <si>
    <t>RATEI E RISCONTI ATTIVI</t>
  </si>
  <si>
    <t>Ratei attivi</t>
  </si>
  <si>
    <t>Risconti attivi</t>
  </si>
  <si>
    <t>Totale C)</t>
  </si>
  <si>
    <t>TOTALE ATTIVO (A+B+C)</t>
  </si>
  <si>
    <t>D)</t>
  </si>
  <si>
    <t>CONTI D'ORDINE</t>
  </si>
  <si>
    <t>Canoni di leasing ancora da pagare</t>
  </si>
  <si>
    <t>Depositi cauzionali</t>
  </si>
  <si>
    <t>Beni in comodato</t>
  </si>
  <si>
    <t>Altri conti d'ordine</t>
  </si>
  <si>
    <t>Totale D)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</si>
  <si>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</si>
  <si>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</si>
  <si>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</si>
  <si>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</si>
  <si>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</si>
  <si>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>Finanziamenti da Stato ex art. 20 Legge 67/88</t>
  </si>
  <si>
    <t>Finanziamenti da Stato per ricerca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</si>
  <si>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</si>
  <si>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</si>
  <si>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</si>
  <si>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</si>
  <si>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</si>
  <si>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</si>
  <si>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</si>
  <si>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>Contributi per ripiano perdite</t>
  </si>
  <si>
    <t>VI</t>
  </si>
  <si>
    <t>Utili (perdite) portati a nuovo</t>
  </si>
  <si>
    <t>VII</t>
  </si>
  <si>
    <t>Utile (perdita) dell'esercizio</t>
  </si>
  <si>
    <t>FONDI PER RISCHI ED ONERI</t>
  </si>
  <si>
    <t>Fondi per imposte, anche differite</t>
  </si>
  <si>
    <t>Fondi per rischi</t>
  </si>
  <si>
    <t>Fondi da distribuire</t>
  </si>
  <si>
    <t>Quota inutilizzata contributi di parte corrente vincolati</t>
  </si>
  <si>
    <t>Altri fondi oneri</t>
  </si>
  <si>
    <t>TRATTAMENTO FINE RAPPORTO</t>
  </si>
  <si>
    <t>Premi operosità</t>
  </si>
  <si>
    <t>TFR personale dipendente</t>
  </si>
  <si>
    <t>DEBITI</t>
  </si>
  <si>
    <t>Mutui passivi</t>
  </si>
  <si>
    <t>Debiti v/Stato</t>
  </si>
  <si>
    <t>Debiti v/Regione o Provincia Autonoma</t>
  </si>
  <si>
    <t>Debiti v/Comuni</t>
  </si>
  <si>
    <t>Debiti v/aziende sanitarie pubbliche</t>
  </si>
  <si>
    <t>Debiti v/aziende sanitarie pubbliche della Regione per spesa corrente e mobilità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</si>
  <si>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</si>
  <si>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</si>
  <si>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Debiti v/aziende sanitarie pubbliche della Regione per altre prestazioni</t>
  </si>
  <si>
    <t>e)</t>
  </si>
  <si>
    <t>Debiti v/aziende sanitarie pubbliche della Regione per versamenti a patrimonio netto</t>
  </si>
  <si>
    <t>f)</t>
  </si>
  <si>
    <t>Debiti v/aziende sanitarie pubbliche fuori Regione</t>
  </si>
  <si>
    <t>Debiti v/società partecipate e/o enti dipendenti della Regione</t>
  </si>
  <si>
    <t>Debiti v/fornitori</t>
  </si>
  <si>
    <t>Debiti v/Istituto Tesoriere</t>
  </si>
  <si>
    <t>Debiti tributari</t>
  </si>
  <si>
    <t>10)</t>
  </si>
  <si>
    <t>Debiti v/altri finanziatori</t>
  </si>
  <si>
    <t>11)</t>
  </si>
  <si>
    <t>Debiti v/istituti previdenziali, assistenziali e sicurezza sociale</t>
  </si>
  <si>
    <t>12)</t>
  </si>
  <si>
    <t>Debiti v/altri</t>
  </si>
  <si>
    <t>E)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</si>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</sst>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-* #,##0_-;\-* #,##0_-;_-* &quot;-&quot;??_-;_-@_-"/>
    <numFmt numFmtId="167" formatCode="_ * #,##0_ ;_ * \-#,##0_ ;_ * &quot;-&quot;??_ ;_ @_ "/>
    <numFmt numFmtId="168" formatCode="0.0%"/>
    <numFmt numFmtId="169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i/>
      <sz val="12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b/>
      <u/>
      <sz val="1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 applyNumberFormat="0" applyFont="0" applyFill="0" applyBorder="0" applyAlignment="0" applyProtection="0">
      <alignment vertical="top"/>
    </xf>
  </cellStyleXfs>
  <cellXfs count="231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1" xfId="2" applyFont="1" applyFill="1" applyBorder="1" applyAlignment="1">
      <alignment horizontal="centerContinuous" vertical="center" wrapText="1"/>
    </xf>
    <xf numFmtId="0" fontId="4" fillId="2" borderId="2" xfId="2" applyFont="1" applyFill="1" applyBorder="1" applyAlignment="1">
      <alignment horizontal="centerContinuous" vertical="center"/>
    </xf>
    <xf numFmtId="0" fontId="3" fillId="2" borderId="2" xfId="2" applyFont="1" applyFill="1" applyBorder="1" applyAlignment="1">
      <alignment horizontal="centerContinuous" wrapText="1"/>
    </xf>
    <xf numFmtId="0" fontId="3" fillId="2" borderId="3" xfId="2" applyFont="1" applyFill="1" applyBorder="1" applyAlignment="1">
      <alignment horizontal="centerContinuous" wrapText="1"/>
    </xf>
    <xf numFmtId="0" fontId="4" fillId="2" borderId="5" xfId="2" applyFont="1" applyFill="1" applyBorder="1" applyAlignment="1">
      <alignment horizontal="centerContinuous" vertical="center"/>
    </xf>
    <xf numFmtId="0" fontId="4" fillId="2" borderId="6" xfId="2" applyFont="1" applyFill="1" applyBorder="1" applyAlignment="1">
      <alignment horizontal="centerContinuous" vertical="center"/>
    </xf>
    <xf numFmtId="0" fontId="3" fillId="2" borderId="6" xfId="2" applyFont="1" applyFill="1" applyBorder="1" applyAlignment="1">
      <alignment horizontal="centerContinuous" vertical="center" wrapText="1"/>
    </xf>
    <xf numFmtId="0" fontId="3" fillId="2" borderId="7" xfId="2" applyFont="1" applyFill="1" applyBorder="1" applyAlignment="1">
      <alignment horizontal="centerContinuous" vertical="center" wrapText="1"/>
    </xf>
    <xf numFmtId="0" fontId="2" fillId="2" borderId="0" xfId="2" applyFont="1" applyFill="1" applyBorder="1"/>
    <xf numFmtId="0" fontId="8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10" fillId="2" borderId="0" xfId="2" applyFont="1" applyFill="1"/>
    <xf numFmtId="0" fontId="11" fillId="2" borderId="1" xfId="3" applyNumberFormat="1" applyFont="1" applyFill="1" applyBorder="1" applyAlignment="1">
      <alignment horizontal="centerContinuous" vertical="center" wrapText="1"/>
    </xf>
    <xf numFmtId="0" fontId="11" fillId="2" borderId="2" xfId="3" applyNumberFormat="1" applyFont="1" applyFill="1" applyBorder="1" applyAlignment="1">
      <alignment horizontal="centerContinuous" vertical="center" wrapText="1"/>
    </xf>
    <xf numFmtId="0" fontId="11" fillId="2" borderId="3" xfId="3" applyNumberFormat="1" applyFont="1" applyFill="1" applyBorder="1" applyAlignment="1">
      <alignment horizontal="centerContinuous" vertical="center" wrapText="1"/>
    </xf>
    <xf numFmtId="0" fontId="13" fillId="2" borderId="12" xfId="3" applyNumberFormat="1" applyFont="1" applyFill="1" applyBorder="1" applyAlignment="1">
      <alignment horizontal="centerContinuous" vertical="center" wrapText="1"/>
    </xf>
    <xf numFmtId="0" fontId="11" fillId="2" borderId="13" xfId="3" applyNumberFormat="1" applyFont="1" applyFill="1" applyBorder="1" applyAlignment="1">
      <alignment horizontal="centerContinuous" vertical="center" wrapText="1"/>
    </xf>
    <xf numFmtId="0" fontId="11" fillId="2" borderId="14" xfId="3" applyNumberFormat="1" applyFont="1" applyFill="1" applyBorder="1" applyAlignment="1">
      <alignment horizontal="centerContinuous" vertical="center" wrapText="1"/>
    </xf>
    <xf numFmtId="4" fontId="14" fillId="2" borderId="16" xfId="4" applyNumberFormat="1" applyFont="1" applyFill="1" applyBorder="1" applyAlignment="1">
      <alignment horizontal="center" vertical="center" wrapText="1"/>
    </xf>
    <xf numFmtId="4" fontId="14" fillId="2" borderId="17" xfId="4" applyNumberFormat="1" applyFont="1" applyFill="1" applyBorder="1" applyAlignment="1">
      <alignment horizontal="center" vertical="center" wrapText="1"/>
    </xf>
    <xf numFmtId="0" fontId="12" fillId="2" borderId="0" xfId="2" applyFont="1" applyFill="1" applyAlignment="1">
      <alignment vertical="center"/>
    </xf>
    <xf numFmtId="164" fontId="12" fillId="2" borderId="18" xfId="3" applyFont="1" applyFill="1" applyBorder="1" applyAlignment="1">
      <alignment horizontal="left" vertical="center"/>
    </xf>
    <xf numFmtId="164" fontId="12" fillId="2" borderId="19" xfId="3" applyFont="1" applyFill="1" applyBorder="1" applyAlignment="1">
      <alignment horizontal="left" vertical="center"/>
    </xf>
    <xf numFmtId="166" fontId="12" fillId="2" borderId="19" xfId="5" applyNumberFormat="1" applyFont="1" applyFill="1" applyBorder="1" applyAlignment="1">
      <alignment vertical="center"/>
    </xf>
    <xf numFmtId="166" fontId="12" fillId="2" borderId="20" xfId="5" applyNumberFormat="1" applyFont="1" applyFill="1" applyBorder="1" applyAlignment="1">
      <alignment vertical="center"/>
    </xf>
    <xf numFmtId="166" fontId="12" fillId="2" borderId="21" xfId="5" applyNumberFormat="1" applyFont="1" applyFill="1" applyBorder="1" applyAlignment="1">
      <alignment vertical="center"/>
    </xf>
    <xf numFmtId="167" fontId="12" fillId="2" borderId="21" xfId="5" applyNumberFormat="1" applyFont="1" applyFill="1" applyBorder="1" applyAlignment="1">
      <alignment horizontal="center" vertical="center"/>
    </xf>
    <xf numFmtId="168" fontId="12" fillId="2" borderId="22" xfId="6" applyNumberFormat="1" applyFont="1" applyFill="1" applyBorder="1" applyAlignment="1">
      <alignment horizontal="right" vertical="center"/>
    </xf>
    <xf numFmtId="164" fontId="12" fillId="3" borderId="23" xfId="3" applyFont="1" applyFill="1" applyBorder="1" applyAlignment="1">
      <alignment horizontal="left" vertical="center"/>
    </xf>
    <xf numFmtId="164" fontId="12" fillId="3" borderId="0" xfId="3" applyFont="1" applyFill="1" applyBorder="1" applyAlignment="1">
      <alignment horizontal="right" vertical="center"/>
    </xf>
    <xf numFmtId="49" fontId="12" fillId="3" borderId="0" xfId="3" applyNumberFormat="1" applyFont="1" applyFill="1" applyBorder="1" applyAlignment="1">
      <alignment horizontal="left" vertical="center"/>
    </xf>
    <xf numFmtId="166" fontId="12" fillId="3" borderId="0" xfId="5" applyNumberFormat="1" applyFont="1" applyFill="1" applyBorder="1" applyAlignment="1">
      <alignment vertical="center"/>
    </xf>
    <xf numFmtId="166" fontId="12" fillId="3" borderId="24" xfId="5" applyNumberFormat="1" applyFont="1" applyFill="1" applyBorder="1" applyAlignment="1">
      <alignment vertical="center"/>
    </xf>
    <xf numFmtId="166" fontId="12" fillId="3" borderId="25" xfId="5" applyNumberFormat="1" applyFont="1" applyFill="1" applyBorder="1" applyAlignment="1">
      <alignment vertical="center"/>
    </xf>
    <xf numFmtId="167" fontId="12" fillId="3" borderId="25" xfId="5" applyNumberFormat="1" applyFont="1" applyFill="1" applyBorder="1" applyAlignment="1">
      <alignment horizontal="center" vertical="center"/>
    </xf>
    <xf numFmtId="168" fontId="12" fillId="3" borderId="26" xfId="6" applyNumberFormat="1" applyFont="1" applyFill="1" applyBorder="1" applyAlignment="1">
      <alignment horizontal="right" vertical="center"/>
    </xf>
    <xf numFmtId="0" fontId="12" fillId="3" borderId="0" xfId="2" applyFont="1" applyFill="1" applyAlignment="1">
      <alignment vertical="center"/>
    </xf>
    <xf numFmtId="164" fontId="10" fillId="3" borderId="23" xfId="3" applyFont="1" applyFill="1" applyBorder="1" applyAlignment="1">
      <alignment horizontal="left" vertical="center"/>
    </xf>
    <xf numFmtId="0" fontId="10" fillId="3" borderId="0" xfId="2" applyFont="1" applyFill="1" applyBorder="1" applyAlignment="1">
      <alignment horizontal="right" vertical="center"/>
    </xf>
    <xf numFmtId="49" fontId="10" fillId="3" borderId="0" xfId="2" applyNumberFormat="1" applyFont="1" applyFill="1" applyBorder="1" applyAlignment="1">
      <alignment vertical="center"/>
    </xf>
    <xf numFmtId="49" fontId="10" fillId="3" borderId="0" xfId="3" applyNumberFormat="1" applyFont="1" applyFill="1" applyBorder="1" applyAlignment="1">
      <alignment horizontal="right" vertical="center"/>
    </xf>
    <xf numFmtId="49" fontId="10" fillId="3" borderId="0" xfId="3" applyNumberFormat="1" applyFont="1" applyFill="1" applyBorder="1" applyAlignment="1">
      <alignment horizontal="left" vertical="center"/>
    </xf>
    <xf numFmtId="166" fontId="10" fillId="3" borderId="0" xfId="5" applyNumberFormat="1" applyFont="1" applyFill="1" applyBorder="1" applyAlignment="1">
      <alignment vertical="center"/>
    </xf>
    <xf numFmtId="166" fontId="10" fillId="3" borderId="24" xfId="5" applyNumberFormat="1" applyFont="1" applyFill="1" applyBorder="1" applyAlignment="1">
      <alignment vertical="center"/>
    </xf>
    <xf numFmtId="166" fontId="10" fillId="3" borderId="25" xfId="5" applyNumberFormat="1" applyFont="1" applyFill="1" applyBorder="1" applyAlignment="1">
      <alignment vertical="center"/>
    </xf>
    <xf numFmtId="167" fontId="10" fillId="3" borderId="25" xfId="5" applyNumberFormat="1" applyFont="1" applyFill="1" applyBorder="1" applyAlignment="1">
      <alignment horizontal="center" vertical="center"/>
    </xf>
    <xf numFmtId="168" fontId="10" fillId="3" borderId="26" xfId="6" applyNumberFormat="1" applyFont="1" applyFill="1" applyBorder="1" applyAlignment="1">
      <alignment horizontal="right" vertical="center"/>
    </xf>
    <xf numFmtId="0" fontId="10" fillId="3" borderId="0" xfId="2" applyFont="1" applyFill="1" applyAlignment="1">
      <alignment vertical="center"/>
    </xf>
    <xf numFmtId="0" fontId="10" fillId="3" borderId="23" xfId="2" applyFont="1" applyFill="1" applyBorder="1" applyAlignment="1">
      <alignment horizontal="center" vertical="center"/>
    </xf>
    <xf numFmtId="49" fontId="16" fillId="3" borderId="0" xfId="3" applyNumberFormat="1" applyFont="1" applyFill="1" applyBorder="1" applyAlignment="1">
      <alignment horizontal="left" vertical="center"/>
    </xf>
    <xf numFmtId="166" fontId="16" fillId="3" borderId="0" xfId="5" applyNumberFormat="1" applyFont="1" applyFill="1" applyBorder="1" applyAlignment="1">
      <alignment vertical="center"/>
    </xf>
    <xf numFmtId="166" fontId="16" fillId="3" borderId="24" xfId="5" applyNumberFormat="1" applyFont="1" applyFill="1" applyBorder="1" applyAlignment="1">
      <alignment vertical="center"/>
    </xf>
    <xf numFmtId="166" fontId="16" fillId="3" borderId="25" xfId="5" applyNumberFormat="1" applyFont="1" applyFill="1" applyBorder="1" applyAlignment="1">
      <alignment vertical="center"/>
    </xf>
    <xf numFmtId="167" fontId="16" fillId="3" borderId="25" xfId="5" applyNumberFormat="1" applyFont="1" applyFill="1" applyBorder="1" applyAlignment="1">
      <alignment horizontal="center" vertical="center"/>
    </xf>
    <xf numFmtId="168" fontId="16" fillId="3" borderId="26" xfId="6" applyNumberFormat="1" applyFont="1" applyFill="1" applyBorder="1" applyAlignment="1">
      <alignment horizontal="right" vertical="center"/>
    </xf>
    <xf numFmtId="0" fontId="16" fillId="3" borderId="23" xfId="2" applyFont="1" applyFill="1" applyBorder="1" applyAlignment="1">
      <alignment horizontal="center" vertical="center"/>
    </xf>
    <xf numFmtId="0" fontId="16" fillId="3" borderId="0" xfId="2" applyFont="1" applyFill="1" applyBorder="1" applyAlignment="1">
      <alignment horizontal="right" vertical="center"/>
    </xf>
    <xf numFmtId="49" fontId="16" fillId="3" borderId="0" xfId="2" applyNumberFormat="1" applyFont="1" applyFill="1" applyBorder="1" applyAlignment="1">
      <alignment vertical="center"/>
    </xf>
    <xf numFmtId="49" fontId="16" fillId="3" borderId="0" xfId="3" applyNumberFormat="1" applyFont="1" applyFill="1" applyBorder="1" applyAlignment="1">
      <alignment horizontal="right" vertical="center"/>
    </xf>
    <xf numFmtId="0" fontId="16" fillId="3" borderId="0" xfId="2" applyFont="1" applyFill="1" applyAlignment="1">
      <alignment vertical="center"/>
    </xf>
    <xf numFmtId="166" fontId="10" fillId="3" borderId="13" xfId="5" applyNumberFormat="1" applyFont="1" applyFill="1" applyBorder="1" applyAlignment="1">
      <alignment vertical="center"/>
    </xf>
    <xf numFmtId="166" fontId="10" fillId="3" borderId="14" xfId="5" applyNumberFormat="1" applyFont="1" applyFill="1" applyBorder="1" applyAlignment="1">
      <alignment vertical="center"/>
    </xf>
    <xf numFmtId="166" fontId="12" fillId="3" borderId="16" xfId="5" applyNumberFormat="1" applyFont="1" applyFill="1" applyBorder="1" applyAlignment="1">
      <alignment vertical="center"/>
    </xf>
    <xf numFmtId="49" fontId="10" fillId="3" borderId="24" xfId="3" applyNumberFormat="1" applyFont="1" applyFill="1" applyBorder="1" applyAlignment="1">
      <alignment horizontal="left" vertical="center"/>
    </xf>
    <xf numFmtId="166" fontId="16" fillId="3" borderId="15" xfId="5" applyNumberFormat="1" applyFont="1" applyFill="1" applyBorder="1" applyAlignment="1">
      <alignment vertical="center"/>
    </xf>
    <xf numFmtId="166" fontId="16" fillId="3" borderId="14" xfId="5" applyNumberFormat="1" applyFont="1" applyFill="1" applyBorder="1" applyAlignment="1">
      <alignment vertical="center"/>
    </xf>
    <xf numFmtId="49" fontId="10" fillId="3" borderId="13" xfId="3" applyNumberFormat="1" applyFont="1" applyFill="1" applyBorder="1" applyAlignment="1">
      <alignment vertical="center"/>
    </xf>
    <xf numFmtId="49" fontId="10" fillId="3" borderId="14" xfId="3" applyNumberFormat="1" applyFont="1" applyFill="1" applyBorder="1" applyAlignment="1">
      <alignment vertical="center"/>
    </xf>
    <xf numFmtId="164" fontId="17" fillId="4" borderId="27" xfId="3" applyFont="1" applyFill="1" applyBorder="1" applyAlignment="1">
      <alignment horizontal="left" vertical="center"/>
    </xf>
    <xf numFmtId="164" fontId="12" fillId="4" borderId="28" xfId="3" applyFont="1" applyFill="1" applyBorder="1" applyAlignment="1">
      <alignment horizontal="left" vertical="center"/>
    </xf>
    <xf numFmtId="49" fontId="12" fillId="4" borderId="28" xfId="3" applyNumberFormat="1" applyFont="1" applyFill="1" applyBorder="1" applyAlignment="1">
      <alignment horizontal="left" vertical="center"/>
    </xf>
    <xf numFmtId="166" fontId="12" fillId="4" borderId="28" xfId="5" applyNumberFormat="1" applyFont="1" applyFill="1" applyBorder="1" applyAlignment="1">
      <alignment vertical="center"/>
    </xf>
    <xf numFmtId="166" fontId="12" fillId="4" borderId="29" xfId="5" applyNumberFormat="1" applyFont="1" applyFill="1" applyBorder="1" applyAlignment="1">
      <alignment vertical="center"/>
    </xf>
    <xf numFmtId="166" fontId="12" fillId="4" borderId="16" xfId="5" applyNumberFormat="1" applyFont="1" applyFill="1" applyBorder="1" applyAlignment="1">
      <alignment vertical="center"/>
    </xf>
    <xf numFmtId="167" fontId="12" fillId="4" borderId="16" xfId="5" applyNumberFormat="1" applyFont="1" applyFill="1" applyBorder="1" applyAlignment="1">
      <alignment horizontal="center" vertical="center"/>
    </xf>
    <xf numFmtId="168" fontId="12" fillId="4" borderId="17" xfId="6" applyNumberFormat="1" applyFont="1" applyFill="1" applyBorder="1" applyAlignment="1">
      <alignment horizontal="right" vertical="center"/>
    </xf>
    <xf numFmtId="0" fontId="10" fillId="2" borderId="23" xfId="2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right" vertical="center"/>
    </xf>
    <xf numFmtId="49" fontId="10" fillId="2" borderId="0" xfId="3" applyNumberFormat="1" applyFont="1" applyFill="1" applyBorder="1" applyAlignment="1">
      <alignment horizontal="left" vertical="center"/>
    </xf>
    <xf numFmtId="166" fontId="10" fillId="2" borderId="0" xfId="5" applyNumberFormat="1" applyFont="1" applyFill="1" applyBorder="1" applyAlignment="1">
      <alignment vertical="center"/>
    </xf>
    <xf numFmtId="166" fontId="10" fillId="2" borderId="24" xfId="5" applyNumberFormat="1" applyFont="1" applyFill="1" applyBorder="1" applyAlignment="1">
      <alignment vertical="center"/>
    </xf>
    <xf numFmtId="166" fontId="10" fillId="2" borderId="25" xfId="5" applyNumberFormat="1" applyFont="1" applyFill="1" applyBorder="1" applyAlignment="1">
      <alignment vertical="center"/>
    </xf>
    <xf numFmtId="167" fontId="10" fillId="2" borderId="25" xfId="5" applyNumberFormat="1" applyFont="1" applyFill="1" applyBorder="1" applyAlignment="1">
      <alignment horizontal="center" vertical="center"/>
    </xf>
    <xf numFmtId="168" fontId="10" fillId="2" borderId="26" xfId="6" applyNumberFormat="1" applyFont="1" applyFill="1" applyBorder="1" applyAlignment="1">
      <alignment horizontal="right" vertical="center"/>
    </xf>
    <xf numFmtId="0" fontId="10" fillId="2" borderId="0" xfId="2" applyFont="1" applyFill="1" applyAlignment="1">
      <alignment vertical="center"/>
    </xf>
    <xf numFmtId="164" fontId="12" fillId="2" borderId="23" xfId="3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left" vertical="center"/>
    </xf>
    <xf numFmtId="49" fontId="12" fillId="2" borderId="0" xfId="2" applyNumberFormat="1" applyFont="1" applyFill="1" applyBorder="1" applyAlignment="1">
      <alignment horizontal="center" vertical="center"/>
    </xf>
    <xf numFmtId="166" fontId="12" fillId="2" borderId="0" xfId="5" applyNumberFormat="1" applyFont="1" applyFill="1" applyBorder="1" applyAlignment="1">
      <alignment vertical="center"/>
    </xf>
    <xf numFmtId="166" fontId="12" fillId="2" borderId="24" xfId="5" applyNumberFormat="1" applyFont="1" applyFill="1" applyBorder="1" applyAlignment="1">
      <alignment vertical="center"/>
    </xf>
    <xf numFmtId="166" fontId="12" fillId="2" borderId="25" xfId="5" applyNumberFormat="1" applyFont="1" applyFill="1" applyBorder="1" applyAlignment="1">
      <alignment vertical="center"/>
    </xf>
    <xf numFmtId="167" fontId="12" fillId="2" borderId="25" xfId="5" applyNumberFormat="1" applyFont="1" applyFill="1" applyBorder="1" applyAlignment="1">
      <alignment horizontal="center" vertical="center"/>
    </xf>
    <xf numFmtId="168" fontId="12" fillId="2" borderId="26" xfId="6" applyNumberFormat="1" applyFont="1" applyFill="1" applyBorder="1" applyAlignment="1">
      <alignment horizontal="right" vertical="center"/>
    </xf>
    <xf numFmtId="164" fontId="12" fillId="2" borderId="0" xfId="3" applyFont="1" applyFill="1" applyBorder="1" applyAlignment="1">
      <alignment horizontal="right" vertical="center"/>
    </xf>
    <xf numFmtId="49" fontId="12" fillId="2" borderId="0" xfId="3" applyNumberFormat="1" applyFont="1" applyFill="1" applyBorder="1" applyAlignment="1">
      <alignment horizontal="left" vertical="center"/>
    </xf>
    <xf numFmtId="164" fontId="10" fillId="2" borderId="23" xfId="3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right" vertical="center"/>
    </xf>
    <xf numFmtId="49" fontId="10" fillId="2" borderId="0" xfId="2" applyNumberFormat="1" applyFont="1" applyFill="1" applyBorder="1" applyAlignment="1">
      <alignment vertical="center"/>
    </xf>
    <xf numFmtId="49" fontId="10" fillId="2" borderId="0" xfId="3" applyNumberFormat="1" applyFont="1" applyFill="1" applyBorder="1" applyAlignment="1">
      <alignment horizontal="right" vertical="center"/>
    </xf>
    <xf numFmtId="166" fontId="12" fillId="3" borderId="16" xfId="5" applyNumberFormat="1" applyFont="1" applyFill="1" applyBorder="1" applyAlignment="1">
      <alignment horizontal="center" vertical="center"/>
    </xf>
    <xf numFmtId="49" fontId="16" fillId="0" borderId="24" xfId="3" applyNumberFormat="1" applyFont="1" applyFill="1" applyBorder="1" applyAlignment="1">
      <alignment horizontal="left" vertical="center"/>
    </xf>
    <xf numFmtId="49" fontId="16" fillId="0" borderId="24" xfId="3" applyNumberFormat="1" applyFont="1" applyFill="1" applyBorder="1" applyAlignment="1">
      <alignment horizontal="left" vertical="center" wrapText="1"/>
    </xf>
    <xf numFmtId="166" fontId="19" fillId="3" borderId="25" xfId="5" applyNumberFormat="1" applyFont="1" applyFill="1" applyBorder="1" applyAlignment="1">
      <alignment vertical="center"/>
    </xf>
    <xf numFmtId="164" fontId="10" fillId="0" borderId="23" xfId="3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vertical="center"/>
    </xf>
    <xf numFmtId="49" fontId="10" fillId="0" borderId="0" xfId="3" applyNumberFormat="1" applyFont="1" applyFill="1" applyBorder="1" applyAlignment="1">
      <alignment horizontal="right" vertical="center"/>
    </xf>
    <xf numFmtId="49" fontId="10" fillId="0" borderId="0" xfId="3" applyNumberFormat="1" applyFont="1" applyFill="1" applyBorder="1" applyAlignment="1">
      <alignment horizontal="left" vertical="center"/>
    </xf>
    <xf numFmtId="166" fontId="19" fillId="0" borderId="25" xfId="5" applyNumberFormat="1" applyFont="1" applyFill="1" applyBorder="1" applyAlignment="1">
      <alignment vertical="center"/>
    </xf>
    <xf numFmtId="167" fontId="10" fillId="0" borderId="25" xfId="5" applyNumberFormat="1" applyFont="1" applyFill="1" applyBorder="1" applyAlignment="1">
      <alignment horizontal="center" vertical="center"/>
    </xf>
    <xf numFmtId="168" fontId="10" fillId="0" borderId="26" xfId="6" applyNumberFormat="1" applyFont="1" applyFill="1" applyBorder="1" applyAlignment="1">
      <alignment horizontal="right" vertical="center"/>
    </xf>
    <xf numFmtId="0" fontId="10" fillId="0" borderId="0" xfId="2" applyFont="1" applyFill="1" applyAlignment="1">
      <alignment vertical="center"/>
    </xf>
    <xf numFmtId="49" fontId="10" fillId="0" borderId="24" xfId="3" applyNumberFormat="1" applyFont="1" applyFill="1" applyBorder="1" applyAlignment="1">
      <alignment horizontal="left" vertical="center"/>
    </xf>
    <xf numFmtId="49" fontId="10" fillId="0" borderId="24" xfId="3" applyNumberFormat="1" applyFont="1" applyFill="1" applyBorder="1" applyAlignment="1">
      <alignment horizontal="left" vertical="center" wrapText="1"/>
    </xf>
    <xf numFmtId="164" fontId="10" fillId="3" borderId="0" xfId="3" applyFont="1" applyFill="1" applyBorder="1" applyAlignment="1">
      <alignment horizontal="right" vertical="center"/>
    </xf>
    <xf numFmtId="166" fontId="10" fillId="3" borderId="15" xfId="5" applyNumberFormat="1" applyFont="1" applyFill="1" applyBorder="1" applyAlignment="1">
      <alignment vertical="center"/>
    </xf>
    <xf numFmtId="166" fontId="12" fillId="3" borderId="19" xfId="5" applyNumberFormat="1" applyFont="1" applyFill="1" applyBorder="1" applyAlignment="1">
      <alignment vertical="center"/>
    </xf>
    <xf numFmtId="166" fontId="12" fillId="3" borderId="20" xfId="5" applyNumberFormat="1" applyFont="1" applyFill="1" applyBorder="1" applyAlignment="1">
      <alignment vertical="center"/>
    </xf>
    <xf numFmtId="164" fontId="17" fillId="4" borderId="30" xfId="3" applyFont="1" applyFill="1" applyBorder="1" applyAlignment="1">
      <alignment horizontal="left" vertical="center"/>
    </xf>
    <xf numFmtId="0" fontId="20" fillId="5" borderId="31" xfId="2" applyFont="1" applyFill="1" applyBorder="1" applyAlignment="1">
      <alignment horizontal="left" vertical="center"/>
    </xf>
    <xf numFmtId="164" fontId="10" fillId="5" borderId="32" xfId="3" applyFont="1" applyFill="1" applyBorder="1" applyAlignment="1">
      <alignment horizontal="right" vertical="center"/>
    </xf>
    <xf numFmtId="49" fontId="10" fillId="5" borderId="32" xfId="2" applyNumberFormat="1" applyFont="1" applyFill="1" applyBorder="1" applyAlignment="1">
      <alignment vertical="center"/>
    </xf>
    <xf numFmtId="49" fontId="10" fillId="5" borderId="32" xfId="2" applyNumberFormat="1" applyFont="1" applyFill="1" applyBorder="1" applyAlignment="1">
      <alignment horizontal="center" vertical="center"/>
    </xf>
    <xf numFmtId="166" fontId="12" fillId="5" borderId="32" xfId="5" applyNumberFormat="1" applyFont="1" applyFill="1" applyBorder="1" applyAlignment="1">
      <alignment vertical="center"/>
    </xf>
    <xf numFmtId="166" fontId="12" fillId="5" borderId="33" xfId="5" applyNumberFormat="1" applyFont="1" applyFill="1" applyBorder="1" applyAlignment="1">
      <alignment vertical="center"/>
    </xf>
    <xf numFmtId="166" fontId="12" fillId="5" borderId="34" xfId="5" applyNumberFormat="1" applyFont="1" applyFill="1" applyBorder="1" applyAlignment="1">
      <alignment vertical="center"/>
    </xf>
    <xf numFmtId="167" fontId="12" fillId="5" borderId="34" xfId="5" applyNumberFormat="1" applyFont="1" applyFill="1" applyBorder="1" applyAlignment="1">
      <alignment horizontal="center" vertical="center"/>
    </xf>
    <xf numFmtId="168" fontId="12" fillId="5" borderId="35" xfId="6" applyNumberFormat="1" applyFont="1" applyFill="1" applyBorder="1" applyAlignment="1">
      <alignment horizontal="right" vertical="center"/>
    </xf>
    <xf numFmtId="0" fontId="10" fillId="2" borderId="36" xfId="2" applyFont="1" applyFill="1" applyBorder="1" applyAlignment="1">
      <alignment horizontal="center" vertical="center"/>
    </xf>
    <xf numFmtId="164" fontId="10" fillId="2" borderId="37" xfId="3" applyFont="1" applyFill="1" applyBorder="1" applyAlignment="1">
      <alignment horizontal="right" vertical="center"/>
    </xf>
    <xf numFmtId="49" fontId="10" fillId="2" borderId="37" xfId="3" applyNumberFormat="1" applyFont="1" applyFill="1" applyBorder="1" applyAlignment="1">
      <alignment horizontal="left" vertical="center"/>
    </xf>
    <xf numFmtId="166" fontId="10" fillId="2" borderId="37" xfId="5" applyNumberFormat="1" applyFont="1" applyFill="1" applyBorder="1" applyAlignment="1">
      <alignment vertical="center"/>
    </xf>
    <xf numFmtId="166" fontId="10" fillId="2" borderId="38" xfId="5" applyNumberFormat="1" applyFont="1" applyFill="1" applyBorder="1" applyAlignment="1">
      <alignment vertical="center"/>
    </xf>
    <xf numFmtId="166" fontId="10" fillId="2" borderId="39" xfId="5" applyNumberFormat="1" applyFont="1" applyFill="1" applyBorder="1" applyAlignment="1">
      <alignment vertical="center"/>
    </xf>
    <xf numFmtId="167" fontId="10" fillId="2" borderId="39" xfId="5" applyNumberFormat="1" applyFont="1" applyFill="1" applyBorder="1" applyAlignment="1">
      <alignment horizontal="center" vertical="center"/>
    </xf>
    <xf numFmtId="168" fontId="10" fillId="2" borderId="40" xfId="6" applyNumberFormat="1" applyFont="1" applyFill="1" applyBorder="1" applyAlignment="1">
      <alignment horizontal="right" vertical="center"/>
    </xf>
    <xf numFmtId="49" fontId="10" fillId="2" borderId="0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vertical="center"/>
    </xf>
    <xf numFmtId="164" fontId="17" fillId="4" borderId="41" xfId="3" applyFont="1" applyFill="1" applyBorder="1" applyAlignment="1">
      <alignment horizontal="left" vertical="center"/>
    </xf>
    <xf numFmtId="164" fontId="12" fillId="4" borderId="42" xfId="3" applyFont="1" applyFill="1" applyBorder="1" applyAlignment="1">
      <alignment horizontal="left" vertical="center"/>
    </xf>
    <xf numFmtId="49" fontId="12" fillId="4" borderId="42" xfId="3" applyNumberFormat="1" applyFont="1" applyFill="1" applyBorder="1" applyAlignment="1">
      <alignment horizontal="left" vertical="center"/>
    </xf>
    <xf numFmtId="166" fontId="12" fillId="4" borderId="42" xfId="5" applyNumberFormat="1" applyFont="1" applyFill="1" applyBorder="1" applyAlignment="1">
      <alignment vertical="center"/>
    </xf>
    <xf numFmtId="166" fontId="12" fillId="4" borderId="43" xfId="5" applyNumberFormat="1" applyFont="1" applyFill="1" applyBorder="1" applyAlignment="1">
      <alignment vertical="center"/>
    </xf>
    <xf numFmtId="166" fontId="12" fillId="4" borderId="44" xfId="5" applyNumberFormat="1" applyFont="1" applyFill="1" applyBorder="1" applyAlignment="1">
      <alignment vertical="center"/>
    </xf>
    <xf numFmtId="167" fontId="12" fillId="4" borderId="44" xfId="5" applyNumberFormat="1" applyFont="1" applyFill="1" applyBorder="1" applyAlignment="1">
      <alignment horizontal="center" vertical="center"/>
    </xf>
    <xf numFmtId="168" fontId="12" fillId="4" borderId="45" xfId="6" applyNumberFormat="1" applyFont="1" applyFill="1" applyBorder="1" applyAlignment="1">
      <alignment horizontal="right" vertical="center"/>
    </xf>
    <xf numFmtId="164" fontId="17" fillId="3" borderId="18" xfId="3" applyFont="1" applyFill="1" applyBorder="1" applyAlignment="1">
      <alignment horizontal="left" vertical="center"/>
    </xf>
    <xf numFmtId="164" fontId="12" fillId="3" borderId="19" xfId="3" applyFont="1" applyFill="1" applyBorder="1" applyAlignment="1">
      <alignment horizontal="left" vertical="center"/>
    </xf>
    <xf numFmtId="49" fontId="12" fillId="3" borderId="19" xfId="3" applyNumberFormat="1" applyFont="1" applyFill="1" applyBorder="1" applyAlignment="1">
      <alignment horizontal="left" vertical="center"/>
    </xf>
    <xf numFmtId="166" fontId="12" fillId="3" borderId="21" xfId="5" applyNumberFormat="1" applyFont="1" applyFill="1" applyBorder="1" applyAlignment="1">
      <alignment vertical="center"/>
    </xf>
    <xf numFmtId="167" fontId="12" fillId="3" borderId="21" xfId="5" applyNumberFormat="1" applyFont="1" applyFill="1" applyBorder="1" applyAlignment="1">
      <alignment horizontal="center" vertical="center"/>
    </xf>
    <xf numFmtId="168" fontId="12" fillId="3" borderId="22" xfId="6" applyNumberFormat="1" applyFont="1" applyFill="1" applyBorder="1" applyAlignment="1">
      <alignment horizontal="right" vertical="center"/>
    </xf>
    <xf numFmtId="165" fontId="12" fillId="2" borderId="19" xfId="4" applyNumberFormat="1" applyFont="1" applyFill="1" applyBorder="1" applyAlignment="1">
      <alignment vertical="center"/>
    </xf>
    <xf numFmtId="165" fontId="12" fillId="2" borderId="20" xfId="4" applyNumberFormat="1" applyFont="1" applyFill="1" applyBorder="1" applyAlignment="1">
      <alignment vertical="center"/>
    </xf>
    <xf numFmtId="165" fontId="12" fillId="2" borderId="21" xfId="4" applyNumberFormat="1" applyFont="1" applyFill="1" applyBorder="1" applyAlignment="1">
      <alignment vertical="center"/>
    </xf>
    <xf numFmtId="167" fontId="12" fillId="2" borderId="21" xfId="7" applyNumberFormat="1" applyFont="1" applyFill="1" applyBorder="1" applyAlignment="1">
      <alignment horizontal="center" vertical="center"/>
    </xf>
    <xf numFmtId="49" fontId="12" fillId="2" borderId="0" xfId="3" applyNumberFormat="1" applyFont="1" applyFill="1" applyBorder="1" applyAlignment="1">
      <alignment horizontal="righ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24" xfId="4" applyNumberFormat="1" applyFont="1" applyFill="1" applyBorder="1" applyAlignment="1">
      <alignment vertical="center"/>
    </xf>
    <xf numFmtId="165" fontId="12" fillId="2" borderId="25" xfId="4" applyNumberFormat="1" applyFont="1" applyFill="1" applyBorder="1" applyAlignment="1">
      <alignment vertical="center"/>
    </xf>
    <xf numFmtId="167" fontId="12" fillId="2" borderId="25" xfId="7" applyNumberFormat="1" applyFont="1" applyFill="1" applyBorder="1" applyAlignment="1">
      <alignment horizontal="center" vertical="center"/>
    </xf>
    <xf numFmtId="49" fontId="12" fillId="3" borderId="0" xfId="3" applyNumberFormat="1" applyFont="1" applyFill="1" applyBorder="1" applyAlignment="1">
      <alignment horizontal="right" vertical="center"/>
    </xf>
    <xf numFmtId="165" fontId="12" fillId="3" borderId="0" xfId="4" applyNumberFormat="1" applyFont="1" applyFill="1" applyBorder="1" applyAlignment="1">
      <alignment vertical="center"/>
    </xf>
    <xf numFmtId="165" fontId="12" fillId="3" borderId="24" xfId="4" applyNumberFormat="1" applyFont="1" applyFill="1" applyBorder="1" applyAlignment="1">
      <alignment vertical="center"/>
    </xf>
    <xf numFmtId="49" fontId="16" fillId="0" borderId="0" xfId="3" applyNumberFormat="1" applyFont="1" applyFill="1" applyBorder="1" applyAlignment="1">
      <alignment horizontal="left" vertical="center"/>
    </xf>
    <xf numFmtId="166" fontId="10" fillId="0" borderId="0" xfId="5" applyNumberFormat="1" applyFont="1" applyFill="1" applyBorder="1" applyAlignment="1">
      <alignment vertical="center"/>
    </xf>
    <xf numFmtId="166" fontId="10" fillId="0" borderId="24" xfId="5" applyNumberFormat="1" applyFont="1" applyFill="1" applyBorder="1" applyAlignment="1">
      <alignment vertical="center"/>
    </xf>
    <xf numFmtId="165" fontId="12" fillId="3" borderId="25" xfId="4" applyNumberFormat="1" applyFont="1" applyFill="1" applyBorder="1" applyAlignment="1">
      <alignment vertical="center"/>
    </xf>
    <xf numFmtId="167" fontId="12" fillId="3" borderId="25" xfId="7" applyNumberFormat="1" applyFont="1" applyFill="1" applyBorder="1" applyAlignment="1">
      <alignment horizontal="center" vertical="center"/>
    </xf>
    <xf numFmtId="165" fontId="10" fillId="2" borderId="0" xfId="4" applyNumberFormat="1" applyFont="1" applyFill="1" applyBorder="1" applyAlignment="1">
      <alignment vertical="center"/>
    </xf>
    <xf numFmtId="165" fontId="10" fillId="2" borderId="24" xfId="4" applyNumberFormat="1" applyFont="1" applyFill="1" applyBorder="1" applyAlignment="1">
      <alignment vertical="center"/>
    </xf>
    <xf numFmtId="165" fontId="10" fillId="2" borderId="25" xfId="4" applyNumberFormat="1" applyFont="1" applyFill="1" applyBorder="1" applyAlignment="1">
      <alignment vertical="center"/>
    </xf>
    <xf numFmtId="167" fontId="10" fillId="2" borderId="25" xfId="7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left" vertical="center"/>
    </xf>
    <xf numFmtId="49" fontId="12" fillId="3" borderId="0" xfId="2" applyNumberFormat="1" applyFont="1" applyFill="1" applyBorder="1" applyAlignment="1">
      <alignment vertical="center"/>
    </xf>
    <xf numFmtId="0" fontId="10" fillId="2" borderId="0" xfId="2" applyFont="1" applyFill="1" applyAlignment="1">
      <alignment horizontal="center" vertical="center"/>
    </xf>
    <xf numFmtId="49" fontId="10" fillId="2" borderId="19" xfId="3" applyNumberFormat="1" applyFont="1" applyFill="1" applyBorder="1" applyAlignment="1">
      <alignment horizontal="left" vertical="center"/>
    </xf>
    <xf numFmtId="165" fontId="10" fillId="2" borderId="19" xfId="4" applyNumberFormat="1" applyFont="1" applyFill="1" applyBorder="1" applyAlignment="1">
      <alignment vertical="center"/>
    </xf>
    <xf numFmtId="165" fontId="10" fillId="2" borderId="20" xfId="4" applyNumberFormat="1" applyFont="1" applyFill="1" applyBorder="1" applyAlignment="1">
      <alignment vertical="center"/>
    </xf>
    <xf numFmtId="49" fontId="12" fillId="2" borderId="24" xfId="3" applyNumberFormat="1" applyFont="1" applyFill="1" applyBorder="1" applyAlignment="1">
      <alignment horizontal="left" vertical="center"/>
    </xf>
    <xf numFmtId="49" fontId="12" fillId="3" borderId="24" xfId="3" applyNumberFormat="1" applyFont="1" applyFill="1" applyBorder="1" applyAlignment="1">
      <alignment horizontal="left" vertical="center"/>
    </xf>
    <xf numFmtId="49" fontId="16" fillId="3" borderId="24" xfId="3" applyNumberFormat="1" applyFont="1" applyFill="1" applyBorder="1" applyAlignment="1">
      <alignment horizontal="left" vertical="center"/>
    </xf>
    <xf numFmtId="49" fontId="16" fillId="0" borderId="0" xfId="3" applyNumberFormat="1" applyFont="1" applyFill="1" applyBorder="1" applyAlignment="1">
      <alignment horizontal="right" vertical="center"/>
    </xf>
    <xf numFmtId="165" fontId="12" fillId="0" borderId="24" xfId="4" applyNumberFormat="1" applyFont="1" applyFill="1" applyBorder="1" applyAlignment="1">
      <alignment vertical="center"/>
    </xf>
    <xf numFmtId="165" fontId="16" fillId="2" borderId="25" xfId="4" applyNumberFormat="1" applyFont="1" applyFill="1" applyBorder="1" applyAlignment="1">
      <alignment vertical="center"/>
    </xf>
    <xf numFmtId="165" fontId="16" fillId="0" borderId="25" xfId="4" applyNumberFormat="1" applyFont="1" applyFill="1" applyBorder="1" applyAlignment="1">
      <alignment vertical="center"/>
    </xf>
    <xf numFmtId="167" fontId="16" fillId="0" borderId="25" xfId="7" applyNumberFormat="1" applyFont="1" applyFill="1" applyBorder="1" applyAlignment="1">
      <alignment horizontal="center" vertical="center"/>
    </xf>
    <xf numFmtId="168" fontId="16" fillId="0" borderId="26" xfId="6" applyNumberFormat="1" applyFont="1" applyFill="1" applyBorder="1" applyAlignment="1">
      <alignment horizontal="right" vertical="center"/>
    </xf>
    <xf numFmtId="167" fontId="16" fillId="2" borderId="25" xfId="7" applyNumberFormat="1" applyFont="1" applyFill="1" applyBorder="1" applyAlignment="1">
      <alignment horizontal="center" vertical="center"/>
    </xf>
    <xf numFmtId="168" fontId="16" fillId="2" borderId="26" xfId="6" applyNumberFormat="1" applyFont="1" applyFill="1" applyBorder="1" applyAlignment="1">
      <alignment horizontal="right" vertical="center"/>
    </xf>
    <xf numFmtId="49" fontId="16" fillId="2" borderId="0" xfId="3" applyNumberFormat="1" applyFont="1" applyFill="1" applyBorder="1" applyAlignment="1">
      <alignment horizontal="left" vertical="center"/>
    </xf>
    <xf numFmtId="49" fontId="10" fillId="2" borderId="24" xfId="3" applyNumberFormat="1" applyFont="1" applyFill="1" applyBorder="1" applyAlignment="1">
      <alignment horizontal="left" vertical="center"/>
    </xf>
    <xf numFmtId="0" fontId="12" fillId="2" borderId="23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49" fontId="12" fillId="2" borderId="13" xfId="3" applyNumberFormat="1" applyFont="1" applyFill="1" applyBorder="1" applyAlignment="1">
      <alignment horizontal="right" vertical="center"/>
    </xf>
    <xf numFmtId="49" fontId="12" fillId="2" borderId="13" xfId="3" applyNumberFormat="1" applyFont="1" applyFill="1" applyBorder="1" applyAlignment="1">
      <alignment horizontal="left" vertical="center"/>
    </xf>
    <xf numFmtId="49" fontId="12" fillId="2" borderId="14" xfId="3" applyNumberFormat="1" applyFont="1" applyFill="1" applyBorder="1" applyAlignment="1">
      <alignment horizontal="left" vertical="center"/>
    </xf>
    <xf numFmtId="49" fontId="12" fillId="4" borderId="29" xfId="3" applyNumberFormat="1" applyFont="1" applyFill="1" applyBorder="1" applyAlignment="1">
      <alignment horizontal="left" vertical="center"/>
    </xf>
    <xf numFmtId="166" fontId="10" fillId="2" borderId="19" xfId="5" applyNumberFormat="1" applyFont="1" applyFill="1" applyBorder="1" applyAlignment="1">
      <alignment vertical="center"/>
    </xf>
    <xf numFmtId="166" fontId="10" fillId="2" borderId="20" xfId="5" applyNumberFormat="1" applyFont="1" applyFill="1" applyBorder="1" applyAlignment="1">
      <alignment vertical="center"/>
    </xf>
    <xf numFmtId="49" fontId="10" fillId="5" borderId="32" xfId="3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15" fillId="0" borderId="0" xfId="8" applyNumberFormat="1" applyFont="1" applyFill="1" applyBorder="1" applyAlignment="1" applyProtection="1">
      <alignment vertical="top"/>
    </xf>
    <xf numFmtId="1" fontId="10" fillId="6" borderId="0" xfId="2" applyNumberFormat="1" applyFont="1" applyFill="1"/>
    <xf numFmtId="43" fontId="10" fillId="6" borderId="0" xfId="1" applyFont="1" applyFill="1"/>
    <xf numFmtId="43" fontId="10" fillId="2" borderId="0" xfId="1" applyFont="1" applyFill="1"/>
    <xf numFmtId="43" fontId="10" fillId="2" borderId="0" xfId="1" applyNumberFormat="1" applyFont="1" applyFill="1"/>
    <xf numFmtId="49" fontId="12" fillId="2" borderId="0" xfId="3" applyNumberFormat="1" applyFont="1" applyFill="1" applyBorder="1" applyAlignment="1">
      <alignment horizontal="left" vertical="center" wrapText="1"/>
    </xf>
    <xf numFmtId="49" fontId="12" fillId="2" borderId="24" xfId="3" applyNumberFormat="1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4" fontId="7" fillId="2" borderId="9" xfId="4" quotePrefix="1" applyNumberFormat="1" applyFont="1" applyFill="1" applyBorder="1" applyAlignment="1">
      <alignment horizontal="center" vertical="center" wrapText="1"/>
    </xf>
    <xf numFmtId="4" fontId="7" fillId="2" borderId="15" xfId="4" applyNumberFormat="1" applyFont="1" applyFill="1" applyBorder="1" applyAlignment="1">
      <alignment horizontal="center" vertical="center" wrapText="1"/>
    </xf>
    <xf numFmtId="4" fontId="7" fillId="2" borderId="10" xfId="4" applyNumberFormat="1" applyFont="1" applyFill="1" applyBorder="1" applyAlignment="1">
      <alignment horizontal="center" vertical="center" wrapText="1"/>
    </xf>
    <xf numFmtId="4" fontId="7" fillId="2" borderId="11" xfId="4" applyNumberFormat="1" applyFont="1" applyFill="1" applyBorder="1" applyAlignment="1">
      <alignment horizontal="center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center" vertical="center"/>
    </xf>
    <xf numFmtId="49" fontId="10" fillId="3" borderId="24" xfId="3" applyNumberFormat="1" applyFont="1" applyFill="1" applyBorder="1" applyAlignment="1">
      <alignment horizontal="center" vertical="center"/>
    </xf>
    <xf numFmtId="49" fontId="10" fillId="3" borderId="0" xfId="3" applyNumberFormat="1" applyFont="1" applyFill="1" applyBorder="1" applyAlignment="1">
      <alignment horizontal="left" vertical="center" wrapText="1"/>
    </xf>
    <xf numFmtId="49" fontId="10" fillId="3" borderId="24" xfId="3" applyNumberFormat="1" applyFont="1" applyFill="1" applyBorder="1" applyAlignment="1">
      <alignment horizontal="left" vertical="center" wrapText="1"/>
    </xf>
    <xf numFmtId="49" fontId="12" fillId="2" borderId="0" xfId="2" applyNumberFormat="1" applyFont="1" applyFill="1" applyBorder="1" applyAlignment="1">
      <alignment horizontal="left" vertical="center" wrapText="1"/>
    </xf>
    <xf numFmtId="49" fontId="16" fillId="0" borderId="0" xfId="3" applyNumberFormat="1" applyFont="1" applyFill="1" applyBorder="1" applyAlignment="1">
      <alignment horizontal="left" vertical="center" wrapText="1"/>
    </xf>
    <xf numFmtId="49" fontId="16" fillId="0" borderId="24" xfId="3" applyNumberFormat="1" applyFont="1" applyFill="1" applyBorder="1" applyAlignment="1">
      <alignment horizontal="left" vertical="center" wrapText="1"/>
    </xf>
    <xf numFmtId="166" fontId="10" fillId="0" borderId="25" xfId="5" applyNumberFormat="1" applyFont="1" applyFill="1" applyBorder="1" applyAlignment="1">
      <alignment vertical="center"/>
    </xf>
    <xf numFmtId="166" fontId="16" fillId="0" borderId="25" xfId="5" applyNumberFormat="1" applyFont="1" applyFill="1" applyBorder="1" applyAlignment="1">
      <alignment vertical="center"/>
    </xf>
    <xf numFmtId="166" fontId="12" fillId="0" borderId="25" xfId="5" applyNumberFormat="1" applyFont="1" applyFill="1" applyBorder="1" applyAlignment="1">
      <alignment vertical="center"/>
    </xf>
    <xf numFmtId="165" fontId="12" fillId="0" borderId="25" xfId="4" applyNumberFormat="1" applyFont="1" applyFill="1" applyBorder="1" applyAlignment="1">
      <alignment vertical="center"/>
    </xf>
  </cellXfs>
  <cellStyles count="9">
    <cellStyle name="Comma [0]_Marilù (v.0.5)" xfId="3"/>
    <cellStyle name="Comma 2" xfId="5"/>
    <cellStyle name="Migliaia" xfId="1" builtinId="3"/>
    <cellStyle name="Migliaia [0]_Asl 6_Raccordo MONISANIT al 31 dicembre 2007 (v. FINALE del 30.05.2008)" xfId="4"/>
    <cellStyle name="Migliaia_Asl 6_Raccordo MONISANIT al 31 dicembre 2007 (v. FINALE del 30.05.2008)" xfId="7"/>
    <cellStyle name="Normale" xfId="0" builtinId="0"/>
    <cellStyle name="Normale_Asl 6_Raccordo MONISANIT al 31 dicembre 2007 (v. FINALE del 30.05.2008)" xfId="2"/>
    <cellStyle name="Normale_stato patrimoniale 2007 0.1" xfId="8"/>
    <cellStyle name="Percent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3">
          <cell r="I3">
            <v>153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C2" t="str">
            <v>CODICE</v>
          </cell>
        </row>
      </sheetData>
      <sheetData sheetId="179">
        <row r="1">
          <cell r="A1" t="str">
            <v>Avellino</v>
          </cell>
        </row>
      </sheetData>
      <sheetData sheetId="180">
        <row r="2">
          <cell r="C2" t="str">
            <v>CODICE</v>
          </cell>
        </row>
      </sheetData>
      <sheetData sheetId="181">
        <row r="1">
          <cell r="A1" t="str">
            <v>Avellino</v>
          </cell>
        </row>
      </sheetData>
      <sheetData sheetId="182">
        <row r="2">
          <cell r="A2" t="str">
            <v>Abitazioni di tipo signorile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7">
          <cell r="L7">
            <v>4.3999999999999997E-2</v>
          </cell>
        </row>
      </sheetData>
      <sheetData sheetId="221">
        <row r="4">
          <cell r="A4">
            <v>201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8">
          <cell r="C8">
            <v>1500000000</v>
          </cell>
        </row>
      </sheetData>
      <sheetData sheetId="632">
        <row r="5">
          <cell r="B5">
            <v>4565677.4227499999</v>
          </cell>
        </row>
      </sheetData>
      <sheetData sheetId="633">
        <row r="21">
          <cell r="I21" t="str">
            <v>160-101</v>
          </cell>
        </row>
      </sheetData>
      <sheetData sheetId="634">
        <row r="1">
          <cell r="A1" t="str">
            <v>Avellino</v>
          </cell>
        </row>
      </sheetData>
      <sheetData sheetId="635">
        <row r="3">
          <cell r="I3">
            <v>153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4">
          <cell r="E4">
            <v>292575000</v>
          </cell>
        </row>
      </sheetData>
      <sheetData sheetId="688">
        <row r="6">
          <cell r="D6">
            <v>2.6000000000000002E-2</v>
          </cell>
        </row>
      </sheetData>
      <sheetData sheetId="689">
        <row r="12">
          <cell r="J12">
            <v>3092</v>
          </cell>
        </row>
      </sheetData>
      <sheetData sheetId="690">
        <row r="2">
          <cell r="C2" t="str">
            <v>CODICE</v>
          </cell>
        </row>
      </sheetData>
      <sheetData sheetId="691" refreshError="1"/>
      <sheetData sheetId="692">
        <row r="6">
          <cell r="D6">
            <v>2.6000000000000002E-2</v>
          </cell>
        </row>
      </sheetData>
      <sheetData sheetId="693">
        <row r="7">
          <cell r="L7">
            <v>4.3999999999999997E-2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3">
          <cell r="I3">
            <v>153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3">
          <cell r="I3">
            <v>153</v>
          </cell>
        </row>
      </sheetData>
      <sheetData sheetId="710">
        <row r="2">
          <cell r="C2" t="str">
            <v>CODICE</v>
          </cell>
        </row>
      </sheetData>
      <sheetData sheetId="711">
        <row r="3">
          <cell r="I3">
            <v>153</v>
          </cell>
        </row>
      </sheetData>
      <sheetData sheetId="712">
        <row r="3">
          <cell r="I3">
            <v>153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4">
          <cell r="E4">
            <v>292575000</v>
          </cell>
        </row>
      </sheetData>
      <sheetData sheetId="754" refreshError="1"/>
      <sheetData sheetId="755">
        <row r="12">
          <cell r="J12">
            <v>3092</v>
          </cell>
        </row>
      </sheetData>
      <sheetData sheetId="756">
        <row r="3">
          <cell r="I3">
            <v>153</v>
          </cell>
        </row>
      </sheetData>
      <sheetData sheetId="757">
        <row r="5">
          <cell r="B5">
            <v>4565677.4227499999</v>
          </cell>
        </row>
      </sheetData>
      <sheetData sheetId="758">
        <row r="7">
          <cell r="L7">
            <v>4.3999999999999997E-2</v>
          </cell>
        </row>
      </sheetData>
      <sheetData sheetId="759">
        <row r="7">
          <cell r="L7">
            <v>4.3999999999999997E-2</v>
          </cell>
        </row>
      </sheetData>
      <sheetData sheetId="760">
        <row r="2">
          <cell r="C2" t="str">
            <v>CODICE</v>
          </cell>
        </row>
      </sheetData>
      <sheetData sheetId="761">
        <row r="7">
          <cell r="L7">
            <v>4.3999999999999997E-2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32">
          <cell r="D132">
            <v>24124697081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/>
      <sheetData sheetId="827"/>
      <sheetData sheetId="828">
        <row r="16">
          <cell r="I16">
            <v>4.3856996891980859E-2</v>
          </cell>
        </row>
      </sheetData>
      <sheetData sheetId="829"/>
      <sheetData sheetId="830">
        <row r="2">
          <cell r="C2" t="str">
            <v>CODICE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65"/>
  <sheetViews>
    <sheetView showGridLines="0" tabSelected="1" view="pageBreakPreview" topLeftCell="A153" zoomScale="69" zoomScaleNormal="100" zoomScaleSheetLayoutView="69" workbookViewId="0">
      <selection activeCell="J162" sqref="J162:J165"/>
    </sheetView>
  </sheetViews>
  <sheetFormatPr defaultColWidth="10.44140625" defaultRowHeight="15.6" x14ac:dyDescent="0.3"/>
  <cols>
    <col min="1" max="1" width="4" style="177" customWidth="1"/>
    <col min="2" max="2" width="4.5546875" style="177" customWidth="1"/>
    <col min="3" max="3" width="1.6640625" style="177" customWidth="1"/>
    <col min="4" max="6" width="4" style="177" customWidth="1"/>
    <col min="7" max="7" width="68.5546875" style="13" customWidth="1"/>
    <col min="8" max="11" width="15.6640625" style="13" customWidth="1"/>
    <col min="12" max="12" width="18.5546875" style="13" customWidth="1"/>
    <col min="13" max="13" width="13.33203125" style="13" customWidth="1"/>
    <col min="14" max="257" width="10.44140625" style="13"/>
    <col min="258" max="258" width="4" style="13" customWidth="1"/>
    <col min="259" max="259" width="4.5546875" style="13" customWidth="1"/>
    <col min="260" max="260" width="1.6640625" style="13" customWidth="1"/>
    <col min="261" max="263" width="4" style="13" customWidth="1"/>
    <col min="264" max="264" width="53" style="13" customWidth="1"/>
    <col min="265" max="265" width="0" style="13" hidden="1" customWidth="1"/>
    <col min="266" max="267" width="21.44140625" style="13" customWidth="1"/>
    <col min="268" max="268" width="18.5546875" style="13" customWidth="1"/>
    <col min="269" max="269" width="13.33203125" style="13" customWidth="1"/>
    <col min="270" max="513" width="10.44140625" style="13"/>
    <col min="514" max="514" width="4" style="13" customWidth="1"/>
    <col min="515" max="515" width="4.5546875" style="13" customWidth="1"/>
    <col min="516" max="516" width="1.6640625" style="13" customWidth="1"/>
    <col min="517" max="519" width="4" style="13" customWidth="1"/>
    <col min="520" max="520" width="53" style="13" customWidth="1"/>
    <col min="521" max="521" width="0" style="13" hidden="1" customWidth="1"/>
    <col min="522" max="523" width="21.44140625" style="13" customWidth="1"/>
    <col min="524" max="524" width="18.5546875" style="13" customWidth="1"/>
    <col min="525" max="525" width="13.33203125" style="13" customWidth="1"/>
    <col min="526" max="769" width="10.44140625" style="13"/>
    <col min="770" max="770" width="4" style="13" customWidth="1"/>
    <col min="771" max="771" width="4.5546875" style="13" customWidth="1"/>
    <col min="772" max="772" width="1.6640625" style="13" customWidth="1"/>
    <col min="773" max="775" width="4" style="13" customWidth="1"/>
    <col min="776" max="776" width="53" style="13" customWidth="1"/>
    <col min="777" max="777" width="0" style="13" hidden="1" customWidth="1"/>
    <col min="778" max="779" width="21.44140625" style="13" customWidth="1"/>
    <col min="780" max="780" width="18.5546875" style="13" customWidth="1"/>
    <col min="781" max="781" width="13.33203125" style="13" customWidth="1"/>
    <col min="782" max="1025" width="10.44140625" style="13"/>
    <col min="1026" max="1026" width="4" style="13" customWidth="1"/>
    <col min="1027" max="1027" width="4.5546875" style="13" customWidth="1"/>
    <col min="1028" max="1028" width="1.6640625" style="13" customWidth="1"/>
    <col min="1029" max="1031" width="4" style="13" customWidth="1"/>
    <col min="1032" max="1032" width="53" style="13" customWidth="1"/>
    <col min="1033" max="1033" width="0" style="13" hidden="1" customWidth="1"/>
    <col min="1034" max="1035" width="21.44140625" style="13" customWidth="1"/>
    <col min="1036" max="1036" width="18.5546875" style="13" customWidth="1"/>
    <col min="1037" max="1037" width="13.33203125" style="13" customWidth="1"/>
    <col min="1038" max="1281" width="10.44140625" style="13"/>
    <col min="1282" max="1282" width="4" style="13" customWidth="1"/>
    <col min="1283" max="1283" width="4.5546875" style="13" customWidth="1"/>
    <col min="1284" max="1284" width="1.6640625" style="13" customWidth="1"/>
    <col min="1285" max="1287" width="4" style="13" customWidth="1"/>
    <col min="1288" max="1288" width="53" style="13" customWidth="1"/>
    <col min="1289" max="1289" width="0" style="13" hidden="1" customWidth="1"/>
    <col min="1290" max="1291" width="21.44140625" style="13" customWidth="1"/>
    <col min="1292" max="1292" width="18.5546875" style="13" customWidth="1"/>
    <col min="1293" max="1293" width="13.33203125" style="13" customWidth="1"/>
    <col min="1294" max="1537" width="10.44140625" style="13"/>
    <col min="1538" max="1538" width="4" style="13" customWidth="1"/>
    <col min="1539" max="1539" width="4.5546875" style="13" customWidth="1"/>
    <col min="1540" max="1540" width="1.6640625" style="13" customWidth="1"/>
    <col min="1541" max="1543" width="4" style="13" customWidth="1"/>
    <col min="1544" max="1544" width="53" style="13" customWidth="1"/>
    <col min="1545" max="1545" width="0" style="13" hidden="1" customWidth="1"/>
    <col min="1546" max="1547" width="21.44140625" style="13" customWidth="1"/>
    <col min="1548" max="1548" width="18.5546875" style="13" customWidth="1"/>
    <col min="1549" max="1549" width="13.33203125" style="13" customWidth="1"/>
    <col min="1550" max="1793" width="10.44140625" style="13"/>
    <col min="1794" max="1794" width="4" style="13" customWidth="1"/>
    <col min="1795" max="1795" width="4.5546875" style="13" customWidth="1"/>
    <col min="1796" max="1796" width="1.6640625" style="13" customWidth="1"/>
    <col min="1797" max="1799" width="4" style="13" customWidth="1"/>
    <col min="1800" max="1800" width="53" style="13" customWidth="1"/>
    <col min="1801" max="1801" width="0" style="13" hidden="1" customWidth="1"/>
    <col min="1802" max="1803" width="21.44140625" style="13" customWidth="1"/>
    <col min="1804" max="1804" width="18.5546875" style="13" customWidth="1"/>
    <col min="1805" max="1805" width="13.33203125" style="13" customWidth="1"/>
    <col min="1806" max="2049" width="10.44140625" style="13"/>
    <col min="2050" max="2050" width="4" style="13" customWidth="1"/>
    <col min="2051" max="2051" width="4.5546875" style="13" customWidth="1"/>
    <col min="2052" max="2052" width="1.6640625" style="13" customWidth="1"/>
    <col min="2053" max="2055" width="4" style="13" customWidth="1"/>
    <col min="2056" max="2056" width="53" style="13" customWidth="1"/>
    <col min="2057" max="2057" width="0" style="13" hidden="1" customWidth="1"/>
    <col min="2058" max="2059" width="21.44140625" style="13" customWidth="1"/>
    <col min="2060" max="2060" width="18.5546875" style="13" customWidth="1"/>
    <col min="2061" max="2061" width="13.33203125" style="13" customWidth="1"/>
    <col min="2062" max="2305" width="10.44140625" style="13"/>
    <col min="2306" max="2306" width="4" style="13" customWidth="1"/>
    <col min="2307" max="2307" width="4.5546875" style="13" customWidth="1"/>
    <col min="2308" max="2308" width="1.6640625" style="13" customWidth="1"/>
    <col min="2309" max="2311" width="4" style="13" customWidth="1"/>
    <col min="2312" max="2312" width="53" style="13" customWidth="1"/>
    <col min="2313" max="2313" width="0" style="13" hidden="1" customWidth="1"/>
    <col min="2314" max="2315" width="21.44140625" style="13" customWidth="1"/>
    <col min="2316" max="2316" width="18.5546875" style="13" customWidth="1"/>
    <col min="2317" max="2317" width="13.33203125" style="13" customWidth="1"/>
    <col min="2318" max="2561" width="10.44140625" style="13"/>
    <col min="2562" max="2562" width="4" style="13" customWidth="1"/>
    <col min="2563" max="2563" width="4.5546875" style="13" customWidth="1"/>
    <col min="2564" max="2564" width="1.6640625" style="13" customWidth="1"/>
    <col min="2565" max="2567" width="4" style="13" customWidth="1"/>
    <col min="2568" max="2568" width="53" style="13" customWidth="1"/>
    <col min="2569" max="2569" width="0" style="13" hidden="1" customWidth="1"/>
    <col min="2570" max="2571" width="21.44140625" style="13" customWidth="1"/>
    <col min="2572" max="2572" width="18.5546875" style="13" customWidth="1"/>
    <col min="2573" max="2573" width="13.33203125" style="13" customWidth="1"/>
    <col min="2574" max="2817" width="10.44140625" style="13"/>
    <col min="2818" max="2818" width="4" style="13" customWidth="1"/>
    <col min="2819" max="2819" width="4.5546875" style="13" customWidth="1"/>
    <col min="2820" max="2820" width="1.6640625" style="13" customWidth="1"/>
    <col min="2821" max="2823" width="4" style="13" customWidth="1"/>
    <col min="2824" max="2824" width="53" style="13" customWidth="1"/>
    <col min="2825" max="2825" width="0" style="13" hidden="1" customWidth="1"/>
    <col min="2826" max="2827" width="21.44140625" style="13" customWidth="1"/>
    <col min="2828" max="2828" width="18.5546875" style="13" customWidth="1"/>
    <col min="2829" max="2829" width="13.33203125" style="13" customWidth="1"/>
    <col min="2830" max="3073" width="10.44140625" style="13"/>
    <col min="3074" max="3074" width="4" style="13" customWidth="1"/>
    <col min="3075" max="3075" width="4.5546875" style="13" customWidth="1"/>
    <col min="3076" max="3076" width="1.6640625" style="13" customWidth="1"/>
    <col min="3077" max="3079" width="4" style="13" customWidth="1"/>
    <col min="3080" max="3080" width="53" style="13" customWidth="1"/>
    <col min="3081" max="3081" width="0" style="13" hidden="1" customWidth="1"/>
    <col min="3082" max="3083" width="21.44140625" style="13" customWidth="1"/>
    <col min="3084" max="3084" width="18.5546875" style="13" customWidth="1"/>
    <col min="3085" max="3085" width="13.33203125" style="13" customWidth="1"/>
    <col min="3086" max="3329" width="10.44140625" style="13"/>
    <col min="3330" max="3330" width="4" style="13" customWidth="1"/>
    <col min="3331" max="3331" width="4.5546875" style="13" customWidth="1"/>
    <col min="3332" max="3332" width="1.6640625" style="13" customWidth="1"/>
    <col min="3333" max="3335" width="4" style="13" customWidth="1"/>
    <col min="3336" max="3336" width="53" style="13" customWidth="1"/>
    <col min="3337" max="3337" width="0" style="13" hidden="1" customWidth="1"/>
    <col min="3338" max="3339" width="21.44140625" style="13" customWidth="1"/>
    <col min="3340" max="3340" width="18.5546875" style="13" customWidth="1"/>
    <col min="3341" max="3341" width="13.33203125" style="13" customWidth="1"/>
    <col min="3342" max="3585" width="10.44140625" style="13"/>
    <col min="3586" max="3586" width="4" style="13" customWidth="1"/>
    <col min="3587" max="3587" width="4.5546875" style="13" customWidth="1"/>
    <col min="3588" max="3588" width="1.6640625" style="13" customWidth="1"/>
    <col min="3589" max="3591" width="4" style="13" customWidth="1"/>
    <col min="3592" max="3592" width="53" style="13" customWidth="1"/>
    <col min="3593" max="3593" width="0" style="13" hidden="1" customWidth="1"/>
    <col min="3594" max="3595" width="21.44140625" style="13" customWidth="1"/>
    <col min="3596" max="3596" width="18.5546875" style="13" customWidth="1"/>
    <col min="3597" max="3597" width="13.33203125" style="13" customWidth="1"/>
    <col min="3598" max="3841" width="10.44140625" style="13"/>
    <col min="3842" max="3842" width="4" style="13" customWidth="1"/>
    <col min="3843" max="3843" width="4.5546875" style="13" customWidth="1"/>
    <col min="3844" max="3844" width="1.6640625" style="13" customWidth="1"/>
    <col min="3845" max="3847" width="4" style="13" customWidth="1"/>
    <col min="3848" max="3848" width="53" style="13" customWidth="1"/>
    <col min="3849" max="3849" width="0" style="13" hidden="1" customWidth="1"/>
    <col min="3850" max="3851" width="21.44140625" style="13" customWidth="1"/>
    <col min="3852" max="3852" width="18.5546875" style="13" customWidth="1"/>
    <col min="3853" max="3853" width="13.33203125" style="13" customWidth="1"/>
    <col min="3854" max="4097" width="10.44140625" style="13"/>
    <col min="4098" max="4098" width="4" style="13" customWidth="1"/>
    <col min="4099" max="4099" width="4.5546875" style="13" customWidth="1"/>
    <col min="4100" max="4100" width="1.6640625" style="13" customWidth="1"/>
    <col min="4101" max="4103" width="4" style="13" customWidth="1"/>
    <col min="4104" max="4104" width="53" style="13" customWidth="1"/>
    <col min="4105" max="4105" width="0" style="13" hidden="1" customWidth="1"/>
    <col min="4106" max="4107" width="21.44140625" style="13" customWidth="1"/>
    <col min="4108" max="4108" width="18.5546875" style="13" customWidth="1"/>
    <col min="4109" max="4109" width="13.33203125" style="13" customWidth="1"/>
    <col min="4110" max="4353" width="10.44140625" style="13"/>
    <col min="4354" max="4354" width="4" style="13" customWidth="1"/>
    <col min="4355" max="4355" width="4.5546875" style="13" customWidth="1"/>
    <col min="4356" max="4356" width="1.6640625" style="13" customWidth="1"/>
    <col min="4357" max="4359" width="4" style="13" customWidth="1"/>
    <col min="4360" max="4360" width="53" style="13" customWidth="1"/>
    <col min="4361" max="4361" width="0" style="13" hidden="1" customWidth="1"/>
    <col min="4362" max="4363" width="21.44140625" style="13" customWidth="1"/>
    <col min="4364" max="4364" width="18.5546875" style="13" customWidth="1"/>
    <col min="4365" max="4365" width="13.33203125" style="13" customWidth="1"/>
    <col min="4366" max="4609" width="10.44140625" style="13"/>
    <col min="4610" max="4610" width="4" style="13" customWidth="1"/>
    <col min="4611" max="4611" width="4.5546875" style="13" customWidth="1"/>
    <col min="4612" max="4612" width="1.6640625" style="13" customWidth="1"/>
    <col min="4613" max="4615" width="4" style="13" customWidth="1"/>
    <col min="4616" max="4616" width="53" style="13" customWidth="1"/>
    <col min="4617" max="4617" width="0" style="13" hidden="1" customWidth="1"/>
    <col min="4618" max="4619" width="21.44140625" style="13" customWidth="1"/>
    <col min="4620" max="4620" width="18.5546875" style="13" customWidth="1"/>
    <col min="4621" max="4621" width="13.33203125" style="13" customWidth="1"/>
    <col min="4622" max="4865" width="10.44140625" style="13"/>
    <col min="4866" max="4866" width="4" style="13" customWidth="1"/>
    <col min="4867" max="4867" width="4.5546875" style="13" customWidth="1"/>
    <col min="4868" max="4868" width="1.6640625" style="13" customWidth="1"/>
    <col min="4869" max="4871" width="4" style="13" customWidth="1"/>
    <col min="4872" max="4872" width="53" style="13" customWidth="1"/>
    <col min="4873" max="4873" width="0" style="13" hidden="1" customWidth="1"/>
    <col min="4874" max="4875" width="21.44140625" style="13" customWidth="1"/>
    <col min="4876" max="4876" width="18.5546875" style="13" customWidth="1"/>
    <col min="4877" max="4877" width="13.33203125" style="13" customWidth="1"/>
    <col min="4878" max="5121" width="10.44140625" style="13"/>
    <col min="5122" max="5122" width="4" style="13" customWidth="1"/>
    <col min="5123" max="5123" width="4.5546875" style="13" customWidth="1"/>
    <col min="5124" max="5124" width="1.6640625" style="13" customWidth="1"/>
    <col min="5125" max="5127" width="4" style="13" customWidth="1"/>
    <col min="5128" max="5128" width="53" style="13" customWidth="1"/>
    <col min="5129" max="5129" width="0" style="13" hidden="1" customWidth="1"/>
    <col min="5130" max="5131" width="21.44140625" style="13" customWidth="1"/>
    <col min="5132" max="5132" width="18.5546875" style="13" customWidth="1"/>
    <col min="5133" max="5133" width="13.33203125" style="13" customWidth="1"/>
    <col min="5134" max="5377" width="10.44140625" style="13"/>
    <col min="5378" max="5378" width="4" style="13" customWidth="1"/>
    <col min="5379" max="5379" width="4.5546875" style="13" customWidth="1"/>
    <col min="5380" max="5380" width="1.6640625" style="13" customWidth="1"/>
    <col min="5381" max="5383" width="4" style="13" customWidth="1"/>
    <col min="5384" max="5384" width="53" style="13" customWidth="1"/>
    <col min="5385" max="5385" width="0" style="13" hidden="1" customWidth="1"/>
    <col min="5386" max="5387" width="21.44140625" style="13" customWidth="1"/>
    <col min="5388" max="5388" width="18.5546875" style="13" customWidth="1"/>
    <col min="5389" max="5389" width="13.33203125" style="13" customWidth="1"/>
    <col min="5390" max="5633" width="10.44140625" style="13"/>
    <col min="5634" max="5634" width="4" style="13" customWidth="1"/>
    <col min="5635" max="5635" width="4.5546875" style="13" customWidth="1"/>
    <col min="5636" max="5636" width="1.6640625" style="13" customWidth="1"/>
    <col min="5637" max="5639" width="4" style="13" customWidth="1"/>
    <col min="5640" max="5640" width="53" style="13" customWidth="1"/>
    <col min="5641" max="5641" width="0" style="13" hidden="1" customWidth="1"/>
    <col min="5642" max="5643" width="21.44140625" style="13" customWidth="1"/>
    <col min="5644" max="5644" width="18.5546875" style="13" customWidth="1"/>
    <col min="5645" max="5645" width="13.33203125" style="13" customWidth="1"/>
    <col min="5646" max="5889" width="10.44140625" style="13"/>
    <col min="5890" max="5890" width="4" style="13" customWidth="1"/>
    <col min="5891" max="5891" width="4.5546875" style="13" customWidth="1"/>
    <col min="5892" max="5892" width="1.6640625" style="13" customWidth="1"/>
    <col min="5893" max="5895" width="4" style="13" customWidth="1"/>
    <col min="5896" max="5896" width="53" style="13" customWidth="1"/>
    <col min="5897" max="5897" width="0" style="13" hidden="1" customWidth="1"/>
    <col min="5898" max="5899" width="21.44140625" style="13" customWidth="1"/>
    <col min="5900" max="5900" width="18.5546875" style="13" customWidth="1"/>
    <col min="5901" max="5901" width="13.33203125" style="13" customWidth="1"/>
    <col min="5902" max="6145" width="10.44140625" style="13"/>
    <col min="6146" max="6146" width="4" style="13" customWidth="1"/>
    <col min="6147" max="6147" width="4.5546875" style="13" customWidth="1"/>
    <col min="6148" max="6148" width="1.6640625" style="13" customWidth="1"/>
    <col min="6149" max="6151" width="4" style="13" customWidth="1"/>
    <col min="6152" max="6152" width="53" style="13" customWidth="1"/>
    <col min="6153" max="6153" width="0" style="13" hidden="1" customWidth="1"/>
    <col min="6154" max="6155" width="21.44140625" style="13" customWidth="1"/>
    <col min="6156" max="6156" width="18.5546875" style="13" customWidth="1"/>
    <col min="6157" max="6157" width="13.33203125" style="13" customWidth="1"/>
    <col min="6158" max="6401" width="10.44140625" style="13"/>
    <col min="6402" max="6402" width="4" style="13" customWidth="1"/>
    <col min="6403" max="6403" width="4.5546875" style="13" customWidth="1"/>
    <col min="6404" max="6404" width="1.6640625" style="13" customWidth="1"/>
    <col min="6405" max="6407" width="4" style="13" customWidth="1"/>
    <col min="6408" max="6408" width="53" style="13" customWidth="1"/>
    <col min="6409" max="6409" width="0" style="13" hidden="1" customWidth="1"/>
    <col min="6410" max="6411" width="21.44140625" style="13" customWidth="1"/>
    <col min="6412" max="6412" width="18.5546875" style="13" customWidth="1"/>
    <col min="6413" max="6413" width="13.33203125" style="13" customWidth="1"/>
    <col min="6414" max="6657" width="10.44140625" style="13"/>
    <col min="6658" max="6658" width="4" style="13" customWidth="1"/>
    <col min="6659" max="6659" width="4.5546875" style="13" customWidth="1"/>
    <col min="6660" max="6660" width="1.6640625" style="13" customWidth="1"/>
    <col min="6661" max="6663" width="4" style="13" customWidth="1"/>
    <col min="6664" max="6664" width="53" style="13" customWidth="1"/>
    <col min="6665" max="6665" width="0" style="13" hidden="1" customWidth="1"/>
    <col min="6666" max="6667" width="21.44140625" style="13" customWidth="1"/>
    <col min="6668" max="6668" width="18.5546875" style="13" customWidth="1"/>
    <col min="6669" max="6669" width="13.33203125" style="13" customWidth="1"/>
    <col min="6670" max="6913" width="10.44140625" style="13"/>
    <col min="6914" max="6914" width="4" style="13" customWidth="1"/>
    <col min="6915" max="6915" width="4.5546875" style="13" customWidth="1"/>
    <col min="6916" max="6916" width="1.6640625" style="13" customWidth="1"/>
    <col min="6917" max="6919" width="4" style="13" customWidth="1"/>
    <col min="6920" max="6920" width="53" style="13" customWidth="1"/>
    <col min="6921" max="6921" width="0" style="13" hidden="1" customWidth="1"/>
    <col min="6922" max="6923" width="21.44140625" style="13" customWidth="1"/>
    <col min="6924" max="6924" width="18.5546875" style="13" customWidth="1"/>
    <col min="6925" max="6925" width="13.33203125" style="13" customWidth="1"/>
    <col min="6926" max="7169" width="10.44140625" style="13"/>
    <col min="7170" max="7170" width="4" style="13" customWidth="1"/>
    <col min="7171" max="7171" width="4.5546875" style="13" customWidth="1"/>
    <col min="7172" max="7172" width="1.6640625" style="13" customWidth="1"/>
    <col min="7173" max="7175" width="4" style="13" customWidth="1"/>
    <col min="7176" max="7176" width="53" style="13" customWidth="1"/>
    <col min="7177" max="7177" width="0" style="13" hidden="1" customWidth="1"/>
    <col min="7178" max="7179" width="21.44140625" style="13" customWidth="1"/>
    <col min="7180" max="7180" width="18.5546875" style="13" customWidth="1"/>
    <col min="7181" max="7181" width="13.33203125" style="13" customWidth="1"/>
    <col min="7182" max="7425" width="10.44140625" style="13"/>
    <col min="7426" max="7426" width="4" style="13" customWidth="1"/>
    <col min="7427" max="7427" width="4.5546875" style="13" customWidth="1"/>
    <col min="7428" max="7428" width="1.6640625" style="13" customWidth="1"/>
    <col min="7429" max="7431" width="4" style="13" customWidth="1"/>
    <col min="7432" max="7432" width="53" style="13" customWidth="1"/>
    <col min="7433" max="7433" width="0" style="13" hidden="1" customWidth="1"/>
    <col min="7434" max="7435" width="21.44140625" style="13" customWidth="1"/>
    <col min="7436" max="7436" width="18.5546875" style="13" customWidth="1"/>
    <col min="7437" max="7437" width="13.33203125" style="13" customWidth="1"/>
    <col min="7438" max="7681" width="10.44140625" style="13"/>
    <col min="7682" max="7682" width="4" style="13" customWidth="1"/>
    <col min="7683" max="7683" width="4.5546875" style="13" customWidth="1"/>
    <col min="7684" max="7684" width="1.6640625" style="13" customWidth="1"/>
    <col min="7685" max="7687" width="4" style="13" customWidth="1"/>
    <col min="7688" max="7688" width="53" style="13" customWidth="1"/>
    <col min="7689" max="7689" width="0" style="13" hidden="1" customWidth="1"/>
    <col min="7690" max="7691" width="21.44140625" style="13" customWidth="1"/>
    <col min="7692" max="7692" width="18.5546875" style="13" customWidth="1"/>
    <col min="7693" max="7693" width="13.33203125" style="13" customWidth="1"/>
    <col min="7694" max="7937" width="10.44140625" style="13"/>
    <col min="7938" max="7938" width="4" style="13" customWidth="1"/>
    <col min="7939" max="7939" width="4.5546875" style="13" customWidth="1"/>
    <col min="7940" max="7940" width="1.6640625" style="13" customWidth="1"/>
    <col min="7941" max="7943" width="4" style="13" customWidth="1"/>
    <col min="7944" max="7944" width="53" style="13" customWidth="1"/>
    <col min="7945" max="7945" width="0" style="13" hidden="1" customWidth="1"/>
    <col min="7946" max="7947" width="21.44140625" style="13" customWidth="1"/>
    <col min="7948" max="7948" width="18.5546875" style="13" customWidth="1"/>
    <col min="7949" max="7949" width="13.33203125" style="13" customWidth="1"/>
    <col min="7950" max="8193" width="10.44140625" style="13"/>
    <col min="8194" max="8194" width="4" style="13" customWidth="1"/>
    <col min="8195" max="8195" width="4.5546875" style="13" customWidth="1"/>
    <col min="8196" max="8196" width="1.6640625" style="13" customWidth="1"/>
    <col min="8197" max="8199" width="4" style="13" customWidth="1"/>
    <col min="8200" max="8200" width="53" style="13" customWidth="1"/>
    <col min="8201" max="8201" width="0" style="13" hidden="1" customWidth="1"/>
    <col min="8202" max="8203" width="21.44140625" style="13" customWidth="1"/>
    <col min="8204" max="8204" width="18.5546875" style="13" customWidth="1"/>
    <col min="8205" max="8205" width="13.33203125" style="13" customWidth="1"/>
    <col min="8206" max="8449" width="10.44140625" style="13"/>
    <col min="8450" max="8450" width="4" style="13" customWidth="1"/>
    <col min="8451" max="8451" width="4.5546875" style="13" customWidth="1"/>
    <col min="8452" max="8452" width="1.6640625" style="13" customWidth="1"/>
    <col min="8453" max="8455" width="4" style="13" customWidth="1"/>
    <col min="8456" max="8456" width="53" style="13" customWidth="1"/>
    <col min="8457" max="8457" width="0" style="13" hidden="1" customWidth="1"/>
    <col min="8458" max="8459" width="21.44140625" style="13" customWidth="1"/>
    <col min="8460" max="8460" width="18.5546875" style="13" customWidth="1"/>
    <col min="8461" max="8461" width="13.33203125" style="13" customWidth="1"/>
    <col min="8462" max="8705" width="10.44140625" style="13"/>
    <col min="8706" max="8706" width="4" style="13" customWidth="1"/>
    <col min="8707" max="8707" width="4.5546875" style="13" customWidth="1"/>
    <col min="8708" max="8708" width="1.6640625" style="13" customWidth="1"/>
    <col min="8709" max="8711" width="4" style="13" customWidth="1"/>
    <col min="8712" max="8712" width="53" style="13" customWidth="1"/>
    <col min="8713" max="8713" width="0" style="13" hidden="1" customWidth="1"/>
    <col min="8714" max="8715" width="21.44140625" style="13" customWidth="1"/>
    <col min="8716" max="8716" width="18.5546875" style="13" customWidth="1"/>
    <col min="8717" max="8717" width="13.33203125" style="13" customWidth="1"/>
    <col min="8718" max="8961" width="10.44140625" style="13"/>
    <col min="8962" max="8962" width="4" style="13" customWidth="1"/>
    <col min="8963" max="8963" width="4.5546875" style="13" customWidth="1"/>
    <col min="8964" max="8964" width="1.6640625" style="13" customWidth="1"/>
    <col min="8965" max="8967" width="4" style="13" customWidth="1"/>
    <col min="8968" max="8968" width="53" style="13" customWidth="1"/>
    <col min="8969" max="8969" width="0" style="13" hidden="1" customWidth="1"/>
    <col min="8970" max="8971" width="21.44140625" style="13" customWidth="1"/>
    <col min="8972" max="8972" width="18.5546875" style="13" customWidth="1"/>
    <col min="8973" max="8973" width="13.33203125" style="13" customWidth="1"/>
    <col min="8974" max="9217" width="10.44140625" style="13"/>
    <col min="9218" max="9218" width="4" style="13" customWidth="1"/>
    <col min="9219" max="9219" width="4.5546875" style="13" customWidth="1"/>
    <col min="9220" max="9220" width="1.6640625" style="13" customWidth="1"/>
    <col min="9221" max="9223" width="4" style="13" customWidth="1"/>
    <col min="9224" max="9224" width="53" style="13" customWidth="1"/>
    <col min="9225" max="9225" width="0" style="13" hidden="1" customWidth="1"/>
    <col min="9226" max="9227" width="21.44140625" style="13" customWidth="1"/>
    <col min="9228" max="9228" width="18.5546875" style="13" customWidth="1"/>
    <col min="9229" max="9229" width="13.33203125" style="13" customWidth="1"/>
    <col min="9230" max="9473" width="10.44140625" style="13"/>
    <col min="9474" max="9474" width="4" style="13" customWidth="1"/>
    <col min="9475" max="9475" width="4.5546875" style="13" customWidth="1"/>
    <col min="9476" max="9476" width="1.6640625" style="13" customWidth="1"/>
    <col min="9477" max="9479" width="4" style="13" customWidth="1"/>
    <col min="9480" max="9480" width="53" style="13" customWidth="1"/>
    <col min="9481" max="9481" width="0" style="13" hidden="1" customWidth="1"/>
    <col min="9482" max="9483" width="21.44140625" style="13" customWidth="1"/>
    <col min="9484" max="9484" width="18.5546875" style="13" customWidth="1"/>
    <col min="9485" max="9485" width="13.33203125" style="13" customWidth="1"/>
    <col min="9486" max="9729" width="10.44140625" style="13"/>
    <col min="9730" max="9730" width="4" style="13" customWidth="1"/>
    <col min="9731" max="9731" width="4.5546875" style="13" customWidth="1"/>
    <col min="9732" max="9732" width="1.6640625" style="13" customWidth="1"/>
    <col min="9733" max="9735" width="4" style="13" customWidth="1"/>
    <col min="9736" max="9736" width="53" style="13" customWidth="1"/>
    <col min="9737" max="9737" width="0" style="13" hidden="1" customWidth="1"/>
    <col min="9738" max="9739" width="21.44140625" style="13" customWidth="1"/>
    <col min="9740" max="9740" width="18.5546875" style="13" customWidth="1"/>
    <col min="9741" max="9741" width="13.33203125" style="13" customWidth="1"/>
    <col min="9742" max="9985" width="10.44140625" style="13"/>
    <col min="9986" max="9986" width="4" style="13" customWidth="1"/>
    <col min="9987" max="9987" width="4.5546875" style="13" customWidth="1"/>
    <col min="9988" max="9988" width="1.6640625" style="13" customWidth="1"/>
    <col min="9989" max="9991" width="4" style="13" customWidth="1"/>
    <col min="9992" max="9992" width="53" style="13" customWidth="1"/>
    <col min="9993" max="9993" width="0" style="13" hidden="1" customWidth="1"/>
    <col min="9994" max="9995" width="21.44140625" style="13" customWidth="1"/>
    <col min="9996" max="9996" width="18.5546875" style="13" customWidth="1"/>
    <col min="9997" max="9997" width="13.33203125" style="13" customWidth="1"/>
    <col min="9998" max="10241" width="10.44140625" style="13"/>
    <col min="10242" max="10242" width="4" style="13" customWidth="1"/>
    <col min="10243" max="10243" width="4.5546875" style="13" customWidth="1"/>
    <col min="10244" max="10244" width="1.6640625" style="13" customWidth="1"/>
    <col min="10245" max="10247" width="4" style="13" customWidth="1"/>
    <col min="10248" max="10248" width="53" style="13" customWidth="1"/>
    <col min="10249" max="10249" width="0" style="13" hidden="1" customWidth="1"/>
    <col min="10250" max="10251" width="21.44140625" style="13" customWidth="1"/>
    <col min="10252" max="10252" width="18.5546875" style="13" customWidth="1"/>
    <col min="10253" max="10253" width="13.33203125" style="13" customWidth="1"/>
    <col min="10254" max="10497" width="10.44140625" style="13"/>
    <col min="10498" max="10498" width="4" style="13" customWidth="1"/>
    <col min="10499" max="10499" width="4.5546875" style="13" customWidth="1"/>
    <col min="10500" max="10500" width="1.6640625" style="13" customWidth="1"/>
    <col min="10501" max="10503" width="4" style="13" customWidth="1"/>
    <col min="10504" max="10504" width="53" style="13" customWidth="1"/>
    <col min="10505" max="10505" width="0" style="13" hidden="1" customWidth="1"/>
    <col min="10506" max="10507" width="21.44140625" style="13" customWidth="1"/>
    <col min="10508" max="10508" width="18.5546875" style="13" customWidth="1"/>
    <col min="10509" max="10509" width="13.33203125" style="13" customWidth="1"/>
    <col min="10510" max="10753" width="10.44140625" style="13"/>
    <col min="10754" max="10754" width="4" style="13" customWidth="1"/>
    <col min="10755" max="10755" width="4.5546875" style="13" customWidth="1"/>
    <col min="10756" max="10756" width="1.6640625" style="13" customWidth="1"/>
    <col min="10757" max="10759" width="4" style="13" customWidth="1"/>
    <col min="10760" max="10760" width="53" style="13" customWidth="1"/>
    <col min="10761" max="10761" width="0" style="13" hidden="1" customWidth="1"/>
    <col min="10762" max="10763" width="21.44140625" style="13" customWidth="1"/>
    <col min="10764" max="10764" width="18.5546875" style="13" customWidth="1"/>
    <col min="10765" max="10765" width="13.33203125" style="13" customWidth="1"/>
    <col min="10766" max="11009" width="10.44140625" style="13"/>
    <col min="11010" max="11010" width="4" style="13" customWidth="1"/>
    <col min="11011" max="11011" width="4.5546875" style="13" customWidth="1"/>
    <col min="11012" max="11012" width="1.6640625" style="13" customWidth="1"/>
    <col min="11013" max="11015" width="4" style="13" customWidth="1"/>
    <col min="11016" max="11016" width="53" style="13" customWidth="1"/>
    <col min="11017" max="11017" width="0" style="13" hidden="1" customWidth="1"/>
    <col min="11018" max="11019" width="21.44140625" style="13" customWidth="1"/>
    <col min="11020" max="11020" width="18.5546875" style="13" customWidth="1"/>
    <col min="11021" max="11021" width="13.33203125" style="13" customWidth="1"/>
    <col min="11022" max="11265" width="10.44140625" style="13"/>
    <col min="11266" max="11266" width="4" style="13" customWidth="1"/>
    <col min="11267" max="11267" width="4.5546875" style="13" customWidth="1"/>
    <col min="11268" max="11268" width="1.6640625" style="13" customWidth="1"/>
    <col min="11269" max="11271" width="4" style="13" customWidth="1"/>
    <col min="11272" max="11272" width="53" style="13" customWidth="1"/>
    <col min="11273" max="11273" width="0" style="13" hidden="1" customWidth="1"/>
    <col min="11274" max="11275" width="21.44140625" style="13" customWidth="1"/>
    <col min="11276" max="11276" width="18.5546875" style="13" customWidth="1"/>
    <col min="11277" max="11277" width="13.33203125" style="13" customWidth="1"/>
    <col min="11278" max="11521" width="10.44140625" style="13"/>
    <col min="11522" max="11522" width="4" style="13" customWidth="1"/>
    <col min="11523" max="11523" width="4.5546875" style="13" customWidth="1"/>
    <col min="11524" max="11524" width="1.6640625" style="13" customWidth="1"/>
    <col min="11525" max="11527" width="4" style="13" customWidth="1"/>
    <col min="11528" max="11528" width="53" style="13" customWidth="1"/>
    <col min="11529" max="11529" width="0" style="13" hidden="1" customWidth="1"/>
    <col min="11530" max="11531" width="21.44140625" style="13" customWidth="1"/>
    <col min="11532" max="11532" width="18.5546875" style="13" customWidth="1"/>
    <col min="11533" max="11533" width="13.33203125" style="13" customWidth="1"/>
    <col min="11534" max="11777" width="10.44140625" style="13"/>
    <col min="11778" max="11778" width="4" style="13" customWidth="1"/>
    <col min="11779" max="11779" width="4.5546875" style="13" customWidth="1"/>
    <col min="11780" max="11780" width="1.6640625" style="13" customWidth="1"/>
    <col min="11781" max="11783" width="4" style="13" customWidth="1"/>
    <col min="11784" max="11784" width="53" style="13" customWidth="1"/>
    <col min="11785" max="11785" width="0" style="13" hidden="1" customWidth="1"/>
    <col min="11786" max="11787" width="21.44140625" style="13" customWidth="1"/>
    <col min="11788" max="11788" width="18.5546875" style="13" customWidth="1"/>
    <col min="11789" max="11789" width="13.33203125" style="13" customWidth="1"/>
    <col min="11790" max="12033" width="10.44140625" style="13"/>
    <col min="12034" max="12034" width="4" style="13" customWidth="1"/>
    <col min="12035" max="12035" width="4.5546875" style="13" customWidth="1"/>
    <col min="12036" max="12036" width="1.6640625" style="13" customWidth="1"/>
    <col min="12037" max="12039" width="4" style="13" customWidth="1"/>
    <col min="12040" max="12040" width="53" style="13" customWidth="1"/>
    <col min="12041" max="12041" width="0" style="13" hidden="1" customWidth="1"/>
    <col min="12042" max="12043" width="21.44140625" style="13" customWidth="1"/>
    <col min="12044" max="12044" width="18.5546875" style="13" customWidth="1"/>
    <col min="12045" max="12045" width="13.33203125" style="13" customWidth="1"/>
    <col min="12046" max="12289" width="10.44140625" style="13"/>
    <col min="12290" max="12290" width="4" style="13" customWidth="1"/>
    <col min="12291" max="12291" width="4.5546875" style="13" customWidth="1"/>
    <col min="12292" max="12292" width="1.6640625" style="13" customWidth="1"/>
    <col min="12293" max="12295" width="4" style="13" customWidth="1"/>
    <col min="12296" max="12296" width="53" style="13" customWidth="1"/>
    <col min="12297" max="12297" width="0" style="13" hidden="1" customWidth="1"/>
    <col min="12298" max="12299" width="21.44140625" style="13" customWidth="1"/>
    <col min="12300" max="12300" width="18.5546875" style="13" customWidth="1"/>
    <col min="12301" max="12301" width="13.33203125" style="13" customWidth="1"/>
    <col min="12302" max="12545" width="10.44140625" style="13"/>
    <col min="12546" max="12546" width="4" style="13" customWidth="1"/>
    <col min="12547" max="12547" width="4.5546875" style="13" customWidth="1"/>
    <col min="12548" max="12548" width="1.6640625" style="13" customWidth="1"/>
    <col min="12549" max="12551" width="4" style="13" customWidth="1"/>
    <col min="12552" max="12552" width="53" style="13" customWidth="1"/>
    <col min="12553" max="12553" width="0" style="13" hidden="1" customWidth="1"/>
    <col min="12554" max="12555" width="21.44140625" style="13" customWidth="1"/>
    <col min="12556" max="12556" width="18.5546875" style="13" customWidth="1"/>
    <col min="12557" max="12557" width="13.33203125" style="13" customWidth="1"/>
    <col min="12558" max="12801" width="10.44140625" style="13"/>
    <col min="12802" max="12802" width="4" style="13" customWidth="1"/>
    <col min="12803" max="12803" width="4.5546875" style="13" customWidth="1"/>
    <col min="12804" max="12804" width="1.6640625" style="13" customWidth="1"/>
    <col min="12805" max="12807" width="4" style="13" customWidth="1"/>
    <col min="12808" max="12808" width="53" style="13" customWidth="1"/>
    <col min="12809" max="12809" width="0" style="13" hidden="1" customWidth="1"/>
    <col min="12810" max="12811" width="21.44140625" style="13" customWidth="1"/>
    <col min="12812" max="12812" width="18.5546875" style="13" customWidth="1"/>
    <col min="12813" max="12813" width="13.33203125" style="13" customWidth="1"/>
    <col min="12814" max="13057" width="10.44140625" style="13"/>
    <col min="13058" max="13058" width="4" style="13" customWidth="1"/>
    <col min="13059" max="13059" width="4.5546875" style="13" customWidth="1"/>
    <col min="13060" max="13060" width="1.6640625" style="13" customWidth="1"/>
    <col min="13061" max="13063" width="4" style="13" customWidth="1"/>
    <col min="13064" max="13064" width="53" style="13" customWidth="1"/>
    <col min="13065" max="13065" width="0" style="13" hidden="1" customWidth="1"/>
    <col min="13066" max="13067" width="21.44140625" style="13" customWidth="1"/>
    <col min="13068" max="13068" width="18.5546875" style="13" customWidth="1"/>
    <col min="13069" max="13069" width="13.33203125" style="13" customWidth="1"/>
    <col min="13070" max="13313" width="10.44140625" style="13"/>
    <col min="13314" max="13314" width="4" style="13" customWidth="1"/>
    <col min="13315" max="13315" width="4.5546875" style="13" customWidth="1"/>
    <col min="13316" max="13316" width="1.6640625" style="13" customWidth="1"/>
    <col min="13317" max="13319" width="4" style="13" customWidth="1"/>
    <col min="13320" max="13320" width="53" style="13" customWidth="1"/>
    <col min="13321" max="13321" width="0" style="13" hidden="1" customWidth="1"/>
    <col min="13322" max="13323" width="21.44140625" style="13" customWidth="1"/>
    <col min="13324" max="13324" width="18.5546875" style="13" customWidth="1"/>
    <col min="13325" max="13325" width="13.33203125" style="13" customWidth="1"/>
    <col min="13326" max="13569" width="10.44140625" style="13"/>
    <col min="13570" max="13570" width="4" style="13" customWidth="1"/>
    <col min="13571" max="13571" width="4.5546875" style="13" customWidth="1"/>
    <col min="13572" max="13572" width="1.6640625" style="13" customWidth="1"/>
    <col min="13573" max="13575" width="4" style="13" customWidth="1"/>
    <col min="13576" max="13576" width="53" style="13" customWidth="1"/>
    <col min="13577" max="13577" width="0" style="13" hidden="1" customWidth="1"/>
    <col min="13578" max="13579" width="21.44140625" style="13" customWidth="1"/>
    <col min="13580" max="13580" width="18.5546875" style="13" customWidth="1"/>
    <col min="13581" max="13581" width="13.33203125" style="13" customWidth="1"/>
    <col min="13582" max="13825" width="10.44140625" style="13"/>
    <col min="13826" max="13826" width="4" style="13" customWidth="1"/>
    <col min="13827" max="13827" width="4.5546875" style="13" customWidth="1"/>
    <col min="13828" max="13828" width="1.6640625" style="13" customWidth="1"/>
    <col min="13829" max="13831" width="4" style="13" customWidth="1"/>
    <col min="13832" max="13832" width="53" style="13" customWidth="1"/>
    <col min="13833" max="13833" width="0" style="13" hidden="1" customWidth="1"/>
    <col min="13834" max="13835" width="21.44140625" style="13" customWidth="1"/>
    <col min="13836" max="13836" width="18.5546875" style="13" customWidth="1"/>
    <col min="13837" max="13837" width="13.33203125" style="13" customWidth="1"/>
    <col min="13838" max="14081" width="10.44140625" style="13"/>
    <col min="14082" max="14082" width="4" style="13" customWidth="1"/>
    <col min="14083" max="14083" width="4.5546875" style="13" customWidth="1"/>
    <col min="14084" max="14084" width="1.6640625" style="13" customWidth="1"/>
    <col min="14085" max="14087" width="4" style="13" customWidth="1"/>
    <col min="14088" max="14088" width="53" style="13" customWidth="1"/>
    <col min="14089" max="14089" width="0" style="13" hidden="1" customWidth="1"/>
    <col min="14090" max="14091" width="21.44140625" style="13" customWidth="1"/>
    <col min="14092" max="14092" width="18.5546875" style="13" customWidth="1"/>
    <col min="14093" max="14093" width="13.33203125" style="13" customWidth="1"/>
    <col min="14094" max="14337" width="10.44140625" style="13"/>
    <col min="14338" max="14338" width="4" style="13" customWidth="1"/>
    <col min="14339" max="14339" width="4.5546875" style="13" customWidth="1"/>
    <col min="14340" max="14340" width="1.6640625" style="13" customWidth="1"/>
    <col min="14341" max="14343" width="4" style="13" customWidth="1"/>
    <col min="14344" max="14344" width="53" style="13" customWidth="1"/>
    <col min="14345" max="14345" width="0" style="13" hidden="1" customWidth="1"/>
    <col min="14346" max="14347" width="21.44140625" style="13" customWidth="1"/>
    <col min="14348" max="14348" width="18.5546875" style="13" customWidth="1"/>
    <col min="14349" max="14349" width="13.33203125" style="13" customWidth="1"/>
    <col min="14350" max="14593" width="10.44140625" style="13"/>
    <col min="14594" max="14594" width="4" style="13" customWidth="1"/>
    <col min="14595" max="14595" width="4.5546875" style="13" customWidth="1"/>
    <col min="14596" max="14596" width="1.6640625" style="13" customWidth="1"/>
    <col min="14597" max="14599" width="4" style="13" customWidth="1"/>
    <col min="14600" max="14600" width="53" style="13" customWidth="1"/>
    <col min="14601" max="14601" width="0" style="13" hidden="1" customWidth="1"/>
    <col min="14602" max="14603" width="21.44140625" style="13" customWidth="1"/>
    <col min="14604" max="14604" width="18.5546875" style="13" customWidth="1"/>
    <col min="14605" max="14605" width="13.33203125" style="13" customWidth="1"/>
    <col min="14606" max="14849" width="10.44140625" style="13"/>
    <col min="14850" max="14850" width="4" style="13" customWidth="1"/>
    <col min="14851" max="14851" width="4.5546875" style="13" customWidth="1"/>
    <col min="14852" max="14852" width="1.6640625" style="13" customWidth="1"/>
    <col min="14853" max="14855" width="4" style="13" customWidth="1"/>
    <col min="14856" max="14856" width="53" style="13" customWidth="1"/>
    <col min="14857" max="14857" width="0" style="13" hidden="1" customWidth="1"/>
    <col min="14858" max="14859" width="21.44140625" style="13" customWidth="1"/>
    <col min="14860" max="14860" width="18.5546875" style="13" customWidth="1"/>
    <col min="14861" max="14861" width="13.33203125" style="13" customWidth="1"/>
    <col min="14862" max="15105" width="10.44140625" style="13"/>
    <col min="15106" max="15106" width="4" style="13" customWidth="1"/>
    <col min="15107" max="15107" width="4.5546875" style="13" customWidth="1"/>
    <col min="15108" max="15108" width="1.6640625" style="13" customWidth="1"/>
    <col min="15109" max="15111" width="4" style="13" customWidth="1"/>
    <col min="15112" max="15112" width="53" style="13" customWidth="1"/>
    <col min="15113" max="15113" width="0" style="13" hidden="1" customWidth="1"/>
    <col min="15114" max="15115" width="21.44140625" style="13" customWidth="1"/>
    <col min="15116" max="15116" width="18.5546875" style="13" customWidth="1"/>
    <col min="15117" max="15117" width="13.33203125" style="13" customWidth="1"/>
    <col min="15118" max="15361" width="10.44140625" style="13"/>
    <col min="15362" max="15362" width="4" style="13" customWidth="1"/>
    <col min="15363" max="15363" width="4.5546875" style="13" customWidth="1"/>
    <col min="15364" max="15364" width="1.6640625" style="13" customWidth="1"/>
    <col min="15365" max="15367" width="4" style="13" customWidth="1"/>
    <col min="15368" max="15368" width="53" style="13" customWidth="1"/>
    <col min="15369" max="15369" width="0" style="13" hidden="1" customWidth="1"/>
    <col min="15370" max="15371" width="21.44140625" style="13" customWidth="1"/>
    <col min="15372" max="15372" width="18.5546875" style="13" customWidth="1"/>
    <col min="15373" max="15373" width="13.33203125" style="13" customWidth="1"/>
    <col min="15374" max="15617" width="10.44140625" style="13"/>
    <col min="15618" max="15618" width="4" style="13" customWidth="1"/>
    <col min="15619" max="15619" width="4.5546875" style="13" customWidth="1"/>
    <col min="15620" max="15620" width="1.6640625" style="13" customWidth="1"/>
    <col min="15621" max="15623" width="4" style="13" customWidth="1"/>
    <col min="15624" max="15624" width="53" style="13" customWidth="1"/>
    <col min="15625" max="15625" width="0" style="13" hidden="1" customWidth="1"/>
    <col min="15626" max="15627" width="21.44140625" style="13" customWidth="1"/>
    <col min="15628" max="15628" width="18.5546875" style="13" customWidth="1"/>
    <col min="15629" max="15629" width="13.33203125" style="13" customWidth="1"/>
    <col min="15630" max="15873" width="10.44140625" style="13"/>
    <col min="15874" max="15874" width="4" style="13" customWidth="1"/>
    <col min="15875" max="15875" width="4.5546875" style="13" customWidth="1"/>
    <col min="15876" max="15876" width="1.6640625" style="13" customWidth="1"/>
    <col min="15877" max="15879" width="4" style="13" customWidth="1"/>
    <col min="15880" max="15880" width="53" style="13" customWidth="1"/>
    <col min="15881" max="15881" width="0" style="13" hidden="1" customWidth="1"/>
    <col min="15882" max="15883" width="21.44140625" style="13" customWidth="1"/>
    <col min="15884" max="15884" width="18.5546875" style="13" customWidth="1"/>
    <col min="15885" max="15885" width="13.33203125" style="13" customWidth="1"/>
    <col min="15886" max="16129" width="10.44140625" style="13"/>
    <col min="16130" max="16130" width="4" style="13" customWidth="1"/>
    <col min="16131" max="16131" width="4.5546875" style="13" customWidth="1"/>
    <col min="16132" max="16132" width="1.6640625" style="13" customWidth="1"/>
    <col min="16133" max="16135" width="4" style="13" customWidth="1"/>
    <col min="16136" max="16136" width="53" style="13" customWidth="1"/>
    <col min="16137" max="16137" width="0" style="13" hidden="1" customWidth="1"/>
    <col min="16138" max="16139" width="21.44140625" style="13" customWidth="1"/>
    <col min="16140" max="16140" width="18.5546875" style="13" customWidth="1"/>
    <col min="16141" max="16141" width="13.33203125" style="13" customWidth="1"/>
    <col min="16142" max="16384" width="10.44140625" style="13"/>
  </cols>
  <sheetData>
    <row r="1" spans="1:16" s="1" customFormat="1" ht="27.6" customHeight="1" x14ac:dyDescent="0.35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5"/>
      <c r="L1" s="211" t="s">
        <v>1</v>
      </c>
      <c r="M1" s="212"/>
    </row>
    <row r="2" spans="1:16" s="1" customFormat="1" ht="27.6" customHeight="1" thickBot="1" x14ac:dyDescent="0.35">
      <c r="A2" s="6"/>
      <c r="B2" s="7"/>
      <c r="C2" s="7"/>
      <c r="D2" s="7"/>
      <c r="E2" s="7"/>
      <c r="F2" s="7"/>
      <c r="G2" s="8"/>
      <c r="H2" s="8"/>
      <c r="I2" s="8"/>
      <c r="J2" s="8"/>
      <c r="K2" s="9"/>
      <c r="L2" s="213"/>
      <c r="M2" s="214"/>
    </row>
    <row r="3" spans="1:16" s="10" customFormat="1" ht="15" customHeight="1" thickBot="1" x14ac:dyDescent="0.3">
      <c r="A3" s="11"/>
      <c r="B3" s="11"/>
      <c r="C3" s="11"/>
      <c r="D3" s="11"/>
      <c r="E3" s="11"/>
      <c r="F3" s="11"/>
      <c r="G3" s="11"/>
      <c r="H3" s="12"/>
      <c r="I3" s="12"/>
      <c r="J3" s="12"/>
    </row>
    <row r="4" spans="1:16" ht="19.5" customHeight="1" x14ac:dyDescent="0.3">
      <c r="A4" s="14" t="s">
        <v>2</v>
      </c>
      <c r="B4" s="15"/>
      <c r="C4" s="15"/>
      <c r="D4" s="15"/>
      <c r="E4" s="15"/>
      <c r="F4" s="15"/>
      <c r="G4" s="15"/>
      <c r="H4" s="15"/>
      <c r="I4" s="16"/>
      <c r="J4" s="215" t="s">
        <v>3</v>
      </c>
      <c r="K4" s="215" t="s">
        <v>4</v>
      </c>
      <c r="L4" s="217" t="s">
        <v>5</v>
      </c>
      <c r="M4" s="218"/>
    </row>
    <row r="5" spans="1:16" ht="32.25" customHeight="1" x14ac:dyDescent="0.3">
      <c r="A5" s="17" t="s">
        <v>6</v>
      </c>
      <c r="B5" s="18"/>
      <c r="C5" s="18"/>
      <c r="D5" s="18"/>
      <c r="E5" s="18"/>
      <c r="F5" s="18"/>
      <c r="G5" s="18"/>
      <c r="H5" s="18"/>
      <c r="I5" s="19"/>
      <c r="J5" s="216"/>
      <c r="K5" s="216"/>
      <c r="L5" s="20" t="s">
        <v>7</v>
      </c>
      <c r="M5" s="21" t="s">
        <v>8</v>
      </c>
    </row>
    <row r="6" spans="1:16" s="22" customFormat="1" ht="27" customHeight="1" x14ac:dyDescent="0.3">
      <c r="A6" s="23" t="s">
        <v>9</v>
      </c>
      <c r="B6" s="24" t="s">
        <v>10</v>
      </c>
      <c r="C6" s="24"/>
      <c r="D6" s="24"/>
      <c r="E6" s="24"/>
      <c r="F6" s="24"/>
      <c r="G6" s="24"/>
      <c r="H6" s="25"/>
      <c r="I6" s="26"/>
      <c r="J6" s="27"/>
      <c r="K6" s="27"/>
      <c r="L6" s="28"/>
      <c r="M6" s="29"/>
    </row>
    <row r="7" spans="1:16" s="38" customFormat="1" ht="27" customHeight="1" x14ac:dyDescent="0.3">
      <c r="A7" s="30"/>
      <c r="B7" s="31" t="s">
        <v>11</v>
      </c>
      <c r="C7" s="32" t="s">
        <v>12</v>
      </c>
      <c r="D7" s="32"/>
      <c r="E7" s="32"/>
      <c r="F7" s="32"/>
      <c r="G7" s="32"/>
      <c r="H7" s="33"/>
      <c r="I7" s="34"/>
      <c r="J7" s="35">
        <f>SUM(J8:J12)</f>
        <v>23437.400000000023</v>
      </c>
      <c r="K7" s="35">
        <f>SUM(K8:K12)</f>
        <v>32388.540000000037</v>
      </c>
      <c r="L7" s="36">
        <f>J7-K7</f>
        <v>-8951.140000000014</v>
      </c>
      <c r="M7" s="37">
        <f>IF(K7=0,"-    ",L7/K7)</f>
        <v>-0.27636750529662663</v>
      </c>
    </row>
    <row r="8" spans="1:16" s="49" customFormat="1" ht="27" customHeight="1" x14ac:dyDescent="0.3">
      <c r="A8" s="39"/>
      <c r="B8" s="40"/>
      <c r="C8" s="41"/>
      <c r="D8" s="42" t="s">
        <v>13</v>
      </c>
      <c r="E8" s="43" t="s">
        <v>14</v>
      </c>
      <c r="F8" s="43"/>
      <c r="G8" s="43"/>
      <c r="H8" s="44"/>
      <c r="I8" s="45"/>
      <c r="J8" s="46">
        <v>0</v>
      </c>
      <c r="K8" s="46">
        <v>0</v>
      </c>
      <c r="L8" s="47">
        <f>J8-K8</f>
        <v>0</v>
      </c>
      <c r="M8" s="48" t="str">
        <f>IF(K8=0,"-    ",L8/K8)</f>
        <v xml:space="preserve">-    </v>
      </c>
      <c r="N8" s="49" t="s">
        <v>15</v>
      </c>
      <c r="P8" s="22"/>
    </row>
    <row r="9" spans="1:16" s="49" customFormat="1" ht="27" customHeight="1" x14ac:dyDescent="0.3">
      <c r="A9" s="39"/>
      <c r="B9" s="40"/>
      <c r="C9" s="41"/>
      <c r="D9" s="42" t="s">
        <v>16</v>
      </c>
      <c r="E9" s="43" t="s">
        <v>17</v>
      </c>
      <c r="F9" s="43"/>
      <c r="G9" s="43"/>
      <c r="H9" s="44"/>
      <c r="I9" s="45"/>
      <c r="J9" s="46">
        <v>0</v>
      </c>
      <c r="K9" s="46">
        <v>0</v>
      </c>
      <c r="L9" s="47">
        <f t="shared" ref="L9:L99" si="0">J9-K9</f>
        <v>0</v>
      </c>
      <c r="M9" s="48" t="str">
        <f t="shared" ref="M9:M99" si="1">IF(K9=0,"-    ",L9/K9)</f>
        <v xml:space="preserve">-    </v>
      </c>
      <c r="N9" s="49" t="s">
        <v>15</v>
      </c>
      <c r="P9" s="22"/>
    </row>
    <row r="10" spans="1:16" s="49" customFormat="1" ht="27" customHeight="1" x14ac:dyDescent="0.3">
      <c r="A10" s="50"/>
      <c r="B10" s="40"/>
      <c r="C10" s="41"/>
      <c r="D10" s="42" t="s">
        <v>18</v>
      </c>
      <c r="E10" s="43" t="s">
        <v>19</v>
      </c>
      <c r="F10" s="43"/>
      <c r="G10" s="43"/>
      <c r="H10" s="44"/>
      <c r="I10" s="45"/>
      <c r="J10" s="46">
        <v>23437.400000000023</v>
      </c>
      <c r="K10" s="46">
        <v>32388.540000000037</v>
      </c>
      <c r="L10" s="47">
        <f t="shared" si="0"/>
        <v>-8951.140000000014</v>
      </c>
      <c r="M10" s="48">
        <f t="shared" si="1"/>
        <v>-0.27636750529662663</v>
      </c>
      <c r="N10" s="49" t="s">
        <v>15</v>
      </c>
      <c r="P10" s="22"/>
    </row>
    <row r="11" spans="1:16" s="49" customFormat="1" ht="27" customHeight="1" x14ac:dyDescent="0.3">
      <c r="A11" s="50"/>
      <c r="B11" s="40"/>
      <c r="C11" s="40"/>
      <c r="D11" s="42" t="s">
        <v>20</v>
      </c>
      <c r="E11" s="43" t="s">
        <v>21</v>
      </c>
      <c r="F11" s="43"/>
      <c r="G11" s="43"/>
      <c r="H11" s="44"/>
      <c r="I11" s="45"/>
      <c r="J11" s="46">
        <v>0</v>
      </c>
      <c r="K11" s="46">
        <v>0</v>
      </c>
      <c r="L11" s="47">
        <f t="shared" si="0"/>
        <v>0</v>
      </c>
      <c r="M11" s="48" t="str">
        <f t="shared" si="1"/>
        <v xml:space="preserve">-    </v>
      </c>
      <c r="N11" s="49" t="s">
        <v>15</v>
      </c>
      <c r="P11" s="22"/>
    </row>
    <row r="12" spans="1:16" s="49" customFormat="1" ht="27" customHeight="1" x14ac:dyDescent="0.3">
      <c r="A12" s="50"/>
      <c r="B12" s="40"/>
      <c r="C12" s="40"/>
      <c r="D12" s="42" t="s">
        <v>22</v>
      </c>
      <c r="E12" s="43" t="s">
        <v>23</v>
      </c>
      <c r="F12" s="43"/>
      <c r="G12" s="43"/>
      <c r="H12" s="44"/>
      <c r="I12" s="45"/>
      <c r="J12" s="46">
        <v>0</v>
      </c>
      <c r="K12" s="46">
        <v>0</v>
      </c>
      <c r="L12" s="47">
        <f t="shared" si="0"/>
        <v>0</v>
      </c>
      <c r="M12" s="48" t="str">
        <f t="shared" si="1"/>
        <v xml:space="preserve">-    </v>
      </c>
      <c r="N12" s="49" t="s">
        <v>15</v>
      </c>
      <c r="P12" s="22"/>
    </row>
    <row r="13" spans="1:16" s="38" customFormat="1" ht="27" customHeight="1" x14ac:dyDescent="0.3">
      <c r="A13" s="30"/>
      <c r="B13" s="31" t="s">
        <v>24</v>
      </c>
      <c r="C13" s="32" t="s">
        <v>25</v>
      </c>
      <c r="D13" s="32"/>
      <c r="E13" s="32"/>
      <c r="F13" s="32"/>
      <c r="G13" s="32"/>
      <c r="H13" s="33"/>
      <c r="I13" s="34"/>
      <c r="J13" s="35">
        <f>J14+J17+SUM(J20:J26)</f>
        <v>67701255.709999993</v>
      </c>
      <c r="K13" s="35">
        <f>K14+K17+SUM(K20:K26)</f>
        <v>64418838.100000001</v>
      </c>
      <c r="L13" s="36">
        <f t="shared" si="0"/>
        <v>3282417.609999992</v>
      </c>
      <c r="M13" s="37">
        <f t="shared" si="1"/>
        <v>5.0954312539828191E-2</v>
      </c>
      <c r="N13" s="49" t="s">
        <v>15</v>
      </c>
      <c r="O13" s="49"/>
      <c r="P13" s="22"/>
    </row>
    <row r="14" spans="1:16" s="49" customFormat="1" ht="27" customHeight="1" x14ac:dyDescent="0.3">
      <c r="A14" s="39"/>
      <c r="B14" s="40"/>
      <c r="C14" s="41"/>
      <c r="D14" s="42" t="s">
        <v>13</v>
      </c>
      <c r="E14" s="43" t="s">
        <v>26</v>
      </c>
      <c r="F14" s="43"/>
      <c r="G14" s="43"/>
      <c r="H14" s="44"/>
      <c r="I14" s="45"/>
      <c r="J14" s="46">
        <f>SUM(J15:J16)</f>
        <v>539330</v>
      </c>
      <c r="K14" s="46">
        <f>SUM(K15:K16)</f>
        <v>539330</v>
      </c>
      <c r="L14" s="47">
        <f t="shared" si="0"/>
        <v>0</v>
      </c>
      <c r="M14" s="48">
        <f t="shared" si="1"/>
        <v>0</v>
      </c>
      <c r="N14" s="49" t="s">
        <v>15</v>
      </c>
      <c r="P14" s="22"/>
    </row>
    <row r="15" spans="1:16" s="49" customFormat="1" ht="27" customHeight="1" x14ac:dyDescent="0.3">
      <c r="A15" s="39"/>
      <c r="B15" s="40"/>
      <c r="C15" s="41"/>
      <c r="D15" s="42"/>
      <c r="E15" s="51" t="s">
        <v>27</v>
      </c>
      <c r="F15" s="51" t="s">
        <v>28</v>
      </c>
      <c r="G15" s="43"/>
      <c r="H15" s="52"/>
      <c r="I15" s="53"/>
      <c r="J15" s="54">
        <v>0</v>
      </c>
      <c r="K15" s="54">
        <v>0</v>
      </c>
      <c r="L15" s="55">
        <f t="shared" si="0"/>
        <v>0</v>
      </c>
      <c r="M15" s="56" t="str">
        <f t="shared" si="1"/>
        <v xml:space="preserve">-    </v>
      </c>
      <c r="N15" s="49" t="s">
        <v>15</v>
      </c>
      <c r="P15" s="22"/>
    </row>
    <row r="16" spans="1:16" s="49" customFormat="1" ht="27" customHeight="1" x14ac:dyDescent="0.3">
      <c r="A16" s="39"/>
      <c r="B16" s="40"/>
      <c r="C16" s="41"/>
      <c r="D16" s="42"/>
      <c r="E16" s="51" t="s">
        <v>29</v>
      </c>
      <c r="F16" s="51" t="s">
        <v>30</v>
      </c>
      <c r="G16" s="43"/>
      <c r="H16" s="52"/>
      <c r="I16" s="53"/>
      <c r="J16" s="54">
        <v>539330</v>
      </c>
      <c r="K16" s="54">
        <v>539330</v>
      </c>
      <c r="L16" s="55">
        <f t="shared" si="0"/>
        <v>0</v>
      </c>
      <c r="M16" s="56">
        <f t="shared" si="1"/>
        <v>0</v>
      </c>
      <c r="N16" s="49" t="s">
        <v>15</v>
      </c>
      <c r="P16" s="22"/>
    </row>
    <row r="17" spans="1:16" s="49" customFormat="1" ht="27" customHeight="1" x14ac:dyDescent="0.3">
      <c r="A17" s="39"/>
      <c r="B17" s="40"/>
      <c r="C17" s="41"/>
      <c r="D17" s="42" t="s">
        <v>16</v>
      </c>
      <c r="E17" s="43" t="s">
        <v>31</v>
      </c>
      <c r="F17" s="43"/>
      <c r="G17" s="43"/>
      <c r="H17" s="44"/>
      <c r="I17" s="45"/>
      <c r="J17" s="46">
        <f>SUM(J18:J19)</f>
        <v>50127218.479999989</v>
      </c>
      <c r="K17" s="46">
        <f>SUM(K18:K19)</f>
        <v>48907239.07</v>
      </c>
      <c r="L17" s="47">
        <f t="shared" si="0"/>
        <v>1219979.409999989</v>
      </c>
      <c r="M17" s="48">
        <f t="shared" si="1"/>
        <v>2.4944761413619274E-2</v>
      </c>
      <c r="N17" s="49" t="s">
        <v>15</v>
      </c>
      <c r="P17" s="22"/>
    </row>
    <row r="18" spans="1:16" s="61" customFormat="1" ht="27" customHeight="1" x14ac:dyDescent="0.3">
      <c r="A18" s="57"/>
      <c r="B18" s="58"/>
      <c r="C18" s="59"/>
      <c r="D18" s="60"/>
      <c r="E18" s="51" t="s">
        <v>27</v>
      </c>
      <c r="F18" s="51" t="s">
        <v>32</v>
      </c>
      <c r="G18" s="51"/>
      <c r="H18" s="52"/>
      <c r="I18" s="53"/>
      <c r="J18" s="54">
        <v>0</v>
      </c>
      <c r="K18" s="54">
        <v>0</v>
      </c>
      <c r="L18" s="55">
        <f t="shared" si="0"/>
        <v>0</v>
      </c>
      <c r="M18" s="56" t="str">
        <f t="shared" si="1"/>
        <v xml:space="preserve">-    </v>
      </c>
      <c r="N18" s="49" t="s">
        <v>15</v>
      </c>
      <c r="O18" s="49"/>
      <c r="P18" s="22"/>
    </row>
    <row r="19" spans="1:16" s="61" customFormat="1" ht="27" customHeight="1" x14ac:dyDescent="0.3">
      <c r="A19" s="57"/>
      <c r="B19" s="58"/>
      <c r="C19" s="59"/>
      <c r="D19" s="60"/>
      <c r="E19" s="51" t="s">
        <v>29</v>
      </c>
      <c r="F19" s="51" t="s">
        <v>33</v>
      </c>
      <c r="G19" s="51"/>
      <c r="H19" s="52"/>
      <c r="I19" s="53"/>
      <c r="J19" s="54">
        <v>50127218.479999989</v>
      </c>
      <c r="K19" s="54">
        <v>48907239.07</v>
      </c>
      <c r="L19" s="55">
        <f t="shared" si="0"/>
        <v>1219979.409999989</v>
      </c>
      <c r="M19" s="56">
        <f t="shared" si="1"/>
        <v>2.4944761413619274E-2</v>
      </c>
      <c r="N19" s="49" t="s">
        <v>15</v>
      </c>
      <c r="O19" s="49"/>
      <c r="P19" s="22"/>
    </row>
    <row r="20" spans="1:16" s="49" customFormat="1" ht="27" customHeight="1" x14ac:dyDescent="0.3">
      <c r="A20" s="50"/>
      <c r="B20" s="40"/>
      <c r="C20" s="41"/>
      <c r="D20" s="42" t="s">
        <v>18</v>
      </c>
      <c r="E20" s="43" t="s">
        <v>34</v>
      </c>
      <c r="F20" s="43"/>
      <c r="G20" s="43"/>
      <c r="H20" s="44"/>
      <c r="I20" s="45"/>
      <c r="J20" s="46">
        <v>1921684.8700000006</v>
      </c>
      <c r="K20" s="46">
        <v>2218654.290000001</v>
      </c>
      <c r="L20" s="47">
        <f t="shared" si="0"/>
        <v>-296969.42000000039</v>
      </c>
      <c r="M20" s="48">
        <f t="shared" si="1"/>
        <v>-0.13385114631806844</v>
      </c>
      <c r="N20" s="49" t="s">
        <v>15</v>
      </c>
      <c r="P20" s="22"/>
    </row>
    <row r="21" spans="1:16" s="49" customFormat="1" ht="27" customHeight="1" x14ac:dyDescent="0.3">
      <c r="A21" s="50"/>
      <c r="B21" s="40"/>
      <c r="C21" s="41"/>
      <c r="D21" s="42" t="s">
        <v>20</v>
      </c>
      <c r="E21" s="43" t="s">
        <v>35</v>
      </c>
      <c r="F21" s="43"/>
      <c r="G21" s="43"/>
      <c r="H21" s="44"/>
      <c r="I21" s="45"/>
      <c r="J21" s="46">
        <v>8102054.9400000051</v>
      </c>
      <c r="K21" s="46">
        <v>5372485.459999999</v>
      </c>
      <c r="L21" s="47">
        <f t="shared" si="0"/>
        <v>2729569.480000006</v>
      </c>
      <c r="M21" s="48">
        <f t="shared" si="1"/>
        <v>0.50806456347301243</v>
      </c>
      <c r="N21" s="49" t="s">
        <v>15</v>
      </c>
      <c r="P21" s="22"/>
    </row>
    <row r="22" spans="1:16" s="49" customFormat="1" ht="27" customHeight="1" x14ac:dyDescent="0.3">
      <c r="A22" s="50"/>
      <c r="B22" s="40"/>
      <c r="C22" s="41"/>
      <c r="D22" s="42" t="s">
        <v>22</v>
      </c>
      <c r="E22" s="43" t="s">
        <v>36</v>
      </c>
      <c r="F22" s="43"/>
      <c r="G22" s="43"/>
      <c r="H22" s="44"/>
      <c r="I22" s="45"/>
      <c r="J22" s="46">
        <v>811320.43999999948</v>
      </c>
      <c r="K22" s="46">
        <v>786393.04999999981</v>
      </c>
      <c r="L22" s="47">
        <f t="shared" si="0"/>
        <v>24927.389999999665</v>
      </c>
      <c r="M22" s="48">
        <f t="shared" si="1"/>
        <v>3.1698385432068189E-2</v>
      </c>
      <c r="N22" s="49" t="s">
        <v>15</v>
      </c>
      <c r="P22" s="22"/>
    </row>
    <row r="23" spans="1:16" s="49" customFormat="1" ht="27" customHeight="1" x14ac:dyDescent="0.3">
      <c r="A23" s="50"/>
      <c r="B23" s="40"/>
      <c r="C23" s="41"/>
      <c r="D23" s="42" t="s">
        <v>37</v>
      </c>
      <c r="E23" s="43" t="s">
        <v>38</v>
      </c>
      <c r="F23" s="43"/>
      <c r="G23" s="43"/>
      <c r="H23" s="44"/>
      <c r="I23" s="45"/>
      <c r="J23" s="46">
        <v>20323.739999999991</v>
      </c>
      <c r="K23" s="46">
        <v>60971.22000000003</v>
      </c>
      <c r="L23" s="47">
        <f t="shared" si="0"/>
        <v>-40647.48000000004</v>
      </c>
      <c r="M23" s="48">
        <f t="shared" si="1"/>
        <v>-0.66666666666666696</v>
      </c>
      <c r="N23" s="49" t="s">
        <v>15</v>
      </c>
      <c r="P23" s="22"/>
    </row>
    <row r="24" spans="1:16" s="49" customFormat="1" ht="27" customHeight="1" x14ac:dyDescent="0.3">
      <c r="A24" s="50"/>
      <c r="B24" s="40"/>
      <c r="C24" s="41"/>
      <c r="D24" s="42" t="s">
        <v>39</v>
      </c>
      <c r="E24" s="43" t="s">
        <v>40</v>
      </c>
      <c r="F24" s="43"/>
      <c r="G24" s="43"/>
      <c r="H24" s="44"/>
      <c r="I24" s="45"/>
      <c r="J24" s="46">
        <v>0</v>
      </c>
      <c r="K24" s="46">
        <v>0</v>
      </c>
      <c r="L24" s="47">
        <f t="shared" si="0"/>
        <v>0</v>
      </c>
      <c r="M24" s="48" t="str">
        <f t="shared" si="1"/>
        <v xml:space="preserve">-    </v>
      </c>
      <c r="N24" s="49" t="s">
        <v>15</v>
      </c>
      <c r="P24" s="22"/>
    </row>
    <row r="25" spans="1:16" s="49" customFormat="1" ht="27" customHeight="1" x14ac:dyDescent="0.3">
      <c r="A25" s="50"/>
      <c r="B25" s="40"/>
      <c r="C25" s="40"/>
      <c r="D25" s="42" t="s">
        <v>41</v>
      </c>
      <c r="E25" s="43" t="s">
        <v>42</v>
      </c>
      <c r="F25" s="43"/>
      <c r="G25" s="43"/>
      <c r="H25" s="44"/>
      <c r="I25" s="45"/>
      <c r="J25" s="46">
        <v>307416.49999999977</v>
      </c>
      <c r="K25" s="46">
        <v>308108.99999999977</v>
      </c>
      <c r="L25" s="47">
        <f t="shared" si="0"/>
        <v>-692.5</v>
      </c>
      <c r="M25" s="48">
        <f t="shared" si="1"/>
        <v>-2.247581213142104E-3</v>
      </c>
      <c r="N25" s="49" t="s">
        <v>15</v>
      </c>
      <c r="P25" s="22"/>
    </row>
    <row r="26" spans="1:16" s="49" customFormat="1" ht="27" customHeight="1" x14ac:dyDescent="0.3">
      <c r="A26" s="50"/>
      <c r="B26" s="40"/>
      <c r="C26" s="40"/>
      <c r="D26" s="42" t="s">
        <v>43</v>
      </c>
      <c r="E26" s="49" t="s">
        <v>44</v>
      </c>
      <c r="H26" s="62"/>
      <c r="I26" s="63"/>
      <c r="J26" s="46">
        <v>5871906.7400000002</v>
      </c>
      <c r="K26" s="46">
        <v>6225656.0099999998</v>
      </c>
      <c r="L26" s="47">
        <f t="shared" si="0"/>
        <v>-353749.26999999955</v>
      </c>
      <c r="M26" s="48">
        <f t="shared" si="1"/>
        <v>-5.6821203971402778E-2</v>
      </c>
      <c r="N26" s="49" t="s">
        <v>15</v>
      </c>
      <c r="P26" s="22"/>
    </row>
    <row r="27" spans="1:16" s="49" customFormat="1" ht="27" customHeight="1" x14ac:dyDescent="0.3">
      <c r="A27" s="50"/>
      <c r="B27" s="40"/>
      <c r="C27" s="40"/>
      <c r="D27" s="42"/>
      <c r="H27" s="64" t="s">
        <v>45</v>
      </c>
      <c r="I27" s="64" t="s">
        <v>46</v>
      </c>
      <c r="J27" s="46"/>
      <c r="K27" s="46"/>
      <c r="L27" s="47"/>
      <c r="M27" s="48"/>
      <c r="N27" s="49" t="s">
        <v>15</v>
      </c>
      <c r="P27" s="22"/>
    </row>
    <row r="28" spans="1:16" s="38" customFormat="1" ht="27" customHeight="1" x14ac:dyDescent="0.3">
      <c r="A28" s="30"/>
      <c r="B28" s="31" t="s">
        <v>47</v>
      </c>
      <c r="C28" s="219" t="s">
        <v>48</v>
      </c>
      <c r="D28" s="219"/>
      <c r="E28" s="219"/>
      <c r="F28" s="219"/>
      <c r="G28" s="219"/>
      <c r="H28" s="35">
        <f>H29+H34</f>
        <v>0</v>
      </c>
      <c r="I28" s="35">
        <f>I29+I34</f>
        <v>0</v>
      </c>
      <c r="J28" s="35">
        <f>J29+J34</f>
        <v>176563</v>
      </c>
      <c r="K28" s="35">
        <f>K29+K34</f>
        <v>176563</v>
      </c>
      <c r="L28" s="36">
        <f t="shared" si="0"/>
        <v>0</v>
      </c>
      <c r="M28" s="37">
        <f t="shared" si="1"/>
        <v>0</v>
      </c>
      <c r="N28" s="49" t="s">
        <v>15</v>
      </c>
      <c r="O28" s="49"/>
      <c r="P28" s="22"/>
    </row>
    <row r="29" spans="1:16" s="49" customFormat="1" ht="27" customHeight="1" x14ac:dyDescent="0.3">
      <c r="A29" s="50"/>
      <c r="B29" s="40"/>
      <c r="C29" s="40"/>
      <c r="D29" s="42" t="s">
        <v>13</v>
      </c>
      <c r="E29" s="49" t="s">
        <v>49</v>
      </c>
      <c r="H29" s="46">
        <f>SUM(H30:H33)</f>
        <v>0</v>
      </c>
      <c r="I29" s="46">
        <f>SUM(I30:I33)</f>
        <v>0</v>
      </c>
      <c r="J29" s="54">
        <f>SUM(J30:J33)</f>
        <v>0</v>
      </c>
      <c r="K29" s="54">
        <v>0</v>
      </c>
      <c r="L29" s="47">
        <f t="shared" si="0"/>
        <v>0</v>
      </c>
      <c r="M29" s="48" t="str">
        <f t="shared" si="1"/>
        <v xml:space="preserve">-    </v>
      </c>
      <c r="N29" s="49" t="s">
        <v>15</v>
      </c>
      <c r="P29" s="22"/>
    </row>
    <row r="30" spans="1:16" s="49" customFormat="1" ht="27" customHeight="1" x14ac:dyDescent="0.3">
      <c r="A30" s="39"/>
      <c r="B30" s="40"/>
      <c r="C30" s="41"/>
      <c r="D30" s="42"/>
      <c r="E30" s="51" t="s">
        <v>27</v>
      </c>
      <c r="F30" s="51" t="s">
        <v>50</v>
      </c>
      <c r="G30" s="43"/>
      <c r="H30" s="54"/>
      <c r="I30" s="53"/>
      <c r="J30" s="54">
        <v>0</v>
      </c>
      <c r="K30" s="54">
        <v>0</v>
      </c>
      <c r="L30" s="55">
        <f t="shared" si="0"/>
        <v>0</v>
      </c>
      <c r="M30" s="56" t="str">
        <f t="shared" si="1"/>
        <v xml:space="preserve">-    </v>
      </c>
      <c r="N30" s="49" t="s">
        <v>15</v>
      </c>
      <c r="P30" s="22"/>
    </row>
    <row r="31" spans="1:16" s="49" customFormat="1" ht="27" customHeight="1" x14ac:dyDescent="0.3">
      <c r="A31" s="39"/>
      <c r="B31" s="40"/>
      <c r="C31" s="41"/>
      <c r="D31" s="42"/>
      <c r="E31" s="51" t="s">
        <v>29</v>
      </c>
      <c r="F31" s="51" t="s">
        <v>51</v>
      </c>
      <c r="G31" s="43"/>
      <c r="H31" s="54"/>
      <c r="I31" s="53"/>
      <c r="J31" s="54">
        <v>0</v>
      </c>
      <c r="K31" s="54">
        <v>0</v>
      </c>
      <c r="L31" s="55">
        <f t="shared" si="0"/>
        <v>0</v>
      </c>
      <c r="M31" s="56" t="str">
        <f t="shared" si="1"/>
        <v xml:space="preserve">-    </v>
      </c>
      <c r="N31" s="49" t="s">
        <v>15</v>
      </c>
      <c r="P31" s="22"/>
    </row>
    <row r="32" spans="1:16" s="49" customFormat="1" ht="27" customHeight="1" x14ac:dyDescent="0.3">
      <c r="A32" s="39"/>
      <c r="B32" s="40"/>
      <c r="C32" s="41"/>
      <c r="D32" s="42"/>
      <c r="E32" s="51" t="s">
        <v>52</v>
      </c>
      <c r="F32" s="51" t="s">
        <v>53</v>
      </c>
      <c r="G32" s="65"/>
      <c r="H32" s="53"/>
      <c r="I32" s="53"/>
      <c r="J32" s="54">
        <v>0</v>
      </c>
      <c r="K32" s="54">
        <v>0</v>
      </c>
      <c r="L32" s="55">
        <f t="shared" si="0"/>
        <v>0</v>
      </c>
      <c r="M32" s="56" t="str">
        <f t="shared" si="1"/>
        <v xml:space="preserve">-    </v>
      </c>
      <c r="N32" s="49" t="s">
        <v>15</v>
      </c>
      <c r="P32" s="22"/>
    </row>
    <row r="33" spans="1:16" s="49" customFormat="1" ht="27" customHeight="1" x14ac:dyDescent="0.3">
      <c r="A33" s="39"/>
      <c r="B33" s="40"/>
      <c r="C33" s="41"/>
      <c r="D33" s="51"/>
      <c r="E33" s="51" t="s">
        <v>54</v>
      </c>
      <c r="F33" s="51" t="s">
        <v>55</v>
      </c>
      <c r="G33" s="65"/>
      <c r="H33" s="66"/>
      <c r="I33" s="67"/>
      <c r="J33" s="54">
        <v>0</v>
      </c>
      <c r="K33" s="54">
        <v>0</v>
      </c>
      <c r="L33" s="55">
        <f t="shared" si="0"/>
        <v>0</v>
      </c>
      <c r="M33" s="56" t="str">
        <f t="shared" si="1"/>
        <v xml:space="preserve">-    </v>
      </c>
      <c r="N33" s="49" t="s">
        <v>15</v>
      </c>
      <c r="P33" s="22"/>
    </row>
    <row r="34" spans="1:16" s="49" customFormat="1" ht="27" customHeight="1" x14ac:dyDescent="0.3">
      <c r="A34" s="39"/>
      <c r="B34" s="40"/>
      <c r="C34" s="41"/>
      <c r="D34" s="42" t="s">
        <v>16</v>
      </c>
      <c r="E34" s="49" t="s">
        <v>56</v>
      </c>
      <c r="F34" s="51"/>
      <c r="G34" s="220"/>
      <c r="H34" s="220"/>
      <c r="I34" s="221"/>
      <c r="J34" s="46">
        <f>SUM(J35:J36)</f>
        <v>176563</v>
      </c>
      <c r="K34" s="46">
        <f>SUM(K35:K36)</f>
        <v>176563</v>
      </c>
      <c r="L34" s="55">
        <f t="shared" si="0"/>
        <v>0</v>
      </c>
      <c r="M34" s="56">
        <f t="shared" si="1"/>
        <v>0</v>
      </c>
      <c r="N34" s="49" t="s">
        <v>15</v>
      </c>
      <c r="P34" s="22"/>
    </row>
    <row r="35" spans="1:16" s="49" customFormat="1" ht="27" customHeight="1" x14ac:dyDescent="0.3">
      <c r="A35" s="39"/>
      <c r="B35" s="40"/>
      <c r="C35" s="41"/>
      <c r="D35" s="42"/>
      <c r="E35" s="51" t="s">
        <v>27</v>
      </c>
      <c r="F35" s="51" t="s">
        <v>57</v>
      </c>
      <c r="G35" s="43"/>
      <c r="H35" s="43"/>
      <c r="I35" s="65"/>
      <c r="J35" s="54">
        <v>176563</v>
      </c>
      <c r="K35" s="54">
        <v>176563</v>
      </c>
      <c r="L35" s="55">
        <f t="shared" si="0"/>
        <v>0</v>
      </c>
      <c r="M35" s="56">
        <f t="shared" si="1"/>
        <v>0</v>
      </c>
      <c r="N35" s="49" t="s">
        <v>15</v>
      </c>
      <c r="P35" s="22"/>
    </row>
    <row r="36" spans="1:16" s="49" customFormat="1" ht="27" customHeight="1" x14ac:dyDescent="0.3">
      <c r="A36" s="39"/>
      <c r="B36" s="40"/>
      <c r="C36" s="41"/>
      <c r="D36" s="42"/>
      <c r="E36" s="51" t="s">
        <v>29</v>
      </c>
      <c r="F36" s="51" t="s">
        <v>58</v>
      </c>
      <c r="G36" s="68"/>
      <c r="H36" s="68"/>
      <c r="I36" s="69"/>
      <c r="J36" s="54">
        <v>0</v>
      </c>
      <c r="K36" s="54">
        <v>0</v>
      </c>
      <c r="L36" s="55">
        <f t="shared" si="0"/>
        <v>0</v>
      </c>
      <c r="M36" s="56" t="str">
        <f t="shared" si="1"/>
        <v xml:space="preserve">-    </v>
      </c>
      <c r="N36" s="49" t="s">
        <v>15</v>
      </c>
      <c r="P36" s="22"/>
    </row>
    <row r="37" spans="1:16" s="22" customFormat="1" ht="27" customHeight="1" x14ac:dyDescent="0.3">
      <c r="A37" s="70"/>
      <c r="B37" s="71" t="s">
        <v>59</v>
      </c>
      <c r="C37" s="72"/>
      <c r="D37" s="72"/>
      <c r="E37" s="72"/>
      <c r="F37" s="72"/>
      <c r="G37" s="72"/>
      <c r="H37" s="73"/>
      <c r="I37" s="74"/>
      <c r="J37" s="75">
        <f>J7+J13+J28</f>
        <v>67901256.109999999</v>
      </c>
      <c r="K37" s="75">
        <f>K7+K13+K28</f>
        <v>64627789.640000001</v>
      </c>
      <c r="L37" s="76">
        <f>J37-K37</f>
        <v>3273466.4699999988</v>
      </c>
      <c r="M37" s="77">
        <f>IF(K37=0,"-    ",L37/K37)</f>
        <v>5.0651066487564914E-2</v>
      </c>
      <c r="N37" s="49" t="s">
        <v>15</v>
      </c>
      <c r="O37" s="49"/>
    </row>
    <row r="38" spans="1:16" s="86" customFormat="1" ht="9" customHeight="1" x14ac:dyDescent="0.3">
      <c r="A38" s="78"/>
      <c r="B38" s="79"/>
      <c r="C38" s="80"/>
      <c r="D38" s="80"/>
      <c r="E38" s="80"/>
      <c r="F38" s="80"/>
      <c r="G38" s="80"/>
      <c r="H38" s="81"/>
      <c r="I38" s="82"/>
      <c r="J38" s="83"/>
      <c r="K38" s="83"/>
      <c r="L38" s="84"/>
      <c r="M38" s="85"/>
      <c r="N38" s="49" t="s">
        <v>15</v>
      </c>
      <c r="O38" s="49"/>
      <c r="P38" s="22"/>
    </row>
    <row r="39" spans="1:16" s="22" customFormat="1" ht="27" customHeight="1" x14ac:dyDescent="0.3">
      <c r="A39" s="87" t="s">
        <v>60</v>
      </c>
      <c r="B39" s="88" t="s">
        <v>61</v>
      </c>
      <c r="C39" s="89"/>
      <c r="D39" s="89"/>
      <c r="E39" s="89"/>
      <c r="F39" s="89"/>
      <c r="G39" s="89"/>
      <c r="H39" s="90"/>
      <c r="I39" s="91"/>
      <c r="J39" s="92"/>
      <c r="K39" s="92"/>
      <c r="L39" s="93"/>
      <c r="M39" s="94"/>
      <c r="N39" s="49" t="s">
        <v>15</v>
      </c>
      <c r="O39" s="49"/>
    </row>
    <row r="40" spans="1:16" s="22" customFormat="1" ht="27" customHeight="1" x14ac:dyDescent="0.3">
      <c r="A40" s="87"/>
      <c r="B40" s="95" t="s">
        <v>11</v>
      </c>
      <c r="C40" s="96" t="s">
        <v>62</v>
      </c>
      <c r="D40" s="96"/>
      <c r="E40" s="96"/>
      <c r="F40" s="96"/>
      <c r="G40" s="96"/>
      <c r="H40" s="90"/>
      <c r="I40" s="91"/>
      <c r="J40" s="92">
        <f>SUM(J41:J44)</f>
        <v>6819986.5699999994</v>
      </c>
      <c r="K40" s="92">
        <f>SUM(K41:K44)</f>
        <v>6838747.9200000009</v>
      </c>
      <c r="L40" s="93">
        <f>J40-K40</f>
        <v>-18761.35000000149</v>
      </c>
      <c r="M40" s="94">
        <f t="shared" si="1"/>
        <v>-2.7433896115886501E-3</v>
      </c>
      <c r="N40" s="49" t="s">
        <v>15</v>
      </c>
      <c r="O40" s="49"/>
    </row>
    <row r="41" spans="1:16" s="86" customFormat="1" ht="27" customHeight="1" x14ac:dyDescent="0.3">
      <c r="A41" s="97"/>
      <c r="B41" s="98"/>
      <c r="C41" s="99"/>
      <c r="D41" s="100" t="s">
        <v>13</v>
      </c>
      <c r="E41" s="80" t="s">
        <v>63</v>
      </c>
      <c r="F41" s="80"/>
      <c r="G41" s="80"/>
      <c r="H41" s="81"/>
      <c r="I41" s="82"/>
      <c r="J41" s="46">
        <v>6705882.3599999994</v>
      </c>
      <c r="K41" s="46">
        <v>6724399.6700000009</v>
      </c>
      <c r="L41" s="84">
        <f>J41-K41</f>
        <v>-18517.310000001453</v>
      </c>
      <c r="M41" s="85">
        <f t="shared" si="1"/>
        <v>-2.7537491685114919E-3</v>
      </c>
      <c r="N41" s="49" t="s">
        <v>15</v>
      </c>
      <c r="O41" s="49"/>
      <c r="P41" s="22"/>
    </row>
    <row r="42" spans="1:16" s="86" customFormat="1" ht="27" customHeight="1" x14ac:dyDescent="0.3">
      <c r="A42" s="97"/>
      <c r="B42" s="98"/>
      <c r="C42" s="99"/>
      <c r="D42" s="100" t="s">
        <v>16</v>
      </c>
      <c r="E42" s="80" t="s">
        <v>64</v>
      </c>
      <c r="F42" s="80"/>
      <c r="G42" s="80"/>
      <c r="H42" s="81"/>
      <c r="I42" s="82"/>
      <c r="J42" s="46">
        <v>114104.20999999999</v>
      </c>
      <c r="K42" s="46">
        <v>114348.25</v>
      </c>
      <c r="L42" s="84">
        <f>J42-K42</f>
        <v>-244.04000000000815</v>
      </c>
      <c r="M42" s="85">
        <f t="shared" si="1"/>
        <v>-2.1341822021763179E-3</v>
      </c>
      <c r="N42" s="49" t="s">
        <v>15</v>
      </c>
      <c r="O42" s="49"/>
      <c r="P42" s="22"/>
    </row>
    <row r="43" spans="1:16" s="86" customFormat="1" ht="27" customHeight="1" x14ac:dyDescent="0.3">
      <c r="A43" s="97"/>
      <c r="B43" s="98"/>
      <c r="C43" s="99"/>
      <c r="D43" s="100" t="s">
        <v>18</v>
      </c>
      <c r="E43" s="80" t="s">
        <v>65</v>
      </c>
      <c r="F43" s="100"/>
      <c r="G43" s="80"/>
      <c r="H43" s="81"/>
      <c r="I43" s="82"/>
      <c r="J43" s="46">
        <v>0</v>
      </c>
      <c r="K43" s="46">
        <v>0</v>
      </c>
      <c r="L43" s="84">
        <f>J43-K43</f>
        <v>0</v>
      </c>
      <c r="M43" s="85" t="str">
        <f t="shared" si="1"/>
        <v xml:space="preserve">-    </v>
      </c>
      <c r="N43" s="49" t="s">
        <v>15</v>
      </c>
      <c r="O43" s="49"/>
      <c r="P43" s="22"/>
    </row>
    <row r="44" spans="1:16" s="86" customFormat="1" ht="27" customHeight="1" x14ac:dyDescent="0.3">
      <c r="A44" s="78"/>
      <c r="B44" s="79"/>
      <c r="C44" s="80"/>
      <c r="D44" s="100" t="s">
        <v>20</v>
      </c>
      <c r="E44" s="80" t="s">
        <v>66</v>
      </c>
      <c r="F44" s="100"/>
      <c r="G44" s="80"/>
      <c r="H44" s="81"/>
      <c r="I44" s="82"/>
      <c r="J44" s="46">
        <v>0</v>
      </c>
      <c r="K44" s="46">
        <v>0</v>
      </c>
      <c r="L44" s="84">
        <f>J44-K44</f>
        <v>0</v>
      </c>
      <c r="M44" s="85" t="str">
        <f t="shared" si="1"/>
        <v xml:space="preserve">-    </v>
      </c>
      <c r="N44" s="49" t="s">
        <v>15</v>
      </c>
      <c r="O44" s="49"/>
      <c r="P44" s="22"/>
    </row>
    <row r="45" spans="1:16" s="86" customFormat="1" ht="27" customHeight="1" x14ac:dyDescent="0.3">
      <c r="A45" s="78"/>
      <c r="B45" s="79"/>
      <c r="C45" s="80"/>
      <c r="D45" s="100"/>
      <c r="E45" s="80"/>
      <c r="F45" s="100"/>
      <c r="G45" s="80"/>
      <c r="H45" s="101" t="s">
        <v>45</v>
      </c>
      <c r="I45" s="101" t="s">
        <v>46</v>
      </c>
      <c r="J45" s="83"/>
      <c r="K45" s="83"/>
      <c r="L45" s="84"/>
      <c r="M45" s="85"/>
      <c r="N45" s="49" t="s">
        <v>15</v>
      </c>
      <c r="O45" s="49"/>
      <c r="P45" s="22"/>
    </row>
    <row r="46" spans="1:16" s="22" customFormat="1" ht="24.75" customHeight="1" x14ac:dyDescent="0.3">
      <c r="A46" s="87"/>
      <c r="B46" s="95" t="s">
        <v>24</v>
      </c>
      <c r="C46" s="209" t="s">
        <v>67</v>
      </c>
      <c r="D46" s="209"/>
      <c r="E46" s="209"/>
      <c r="F46" s="209"/>
      <c r="G46" s="210"/>
      <c r="H46" s="92">
        <f>H47+H58+H71+H72+H75+H76+H77</f>
        <v>39275923.540000007</v>
      </c>
      <c r="I46" s="92">
        <f>I47+I58+I71+I72+I75+I76+I77</f>
        <v>0</v>
      </c>
      <c r="J46" s="92">
        <f>J47+J58+J71+J72+J75+J76+J77</f>
        <v>41369134.550000004</v>
      </c>
      <c r="K46" s="92">
        <f>K47+K58+K71+K72+K75+K76+K77</f>
        <v>45061796.610000007</v>
      </c>
      <c r="L46" s="93">
        <f t="shared" si="0"/>
        <v>-3692662.0600000024</v>
      </c>
      <c r="M46" s="94">
        <f t="shared" si="1"/>
        <v>-8.1946623033235549E-2</v>
      </c>
      <c r="N46" s="49" t="s">
        <v>15</v>
      </c>
      <c r="O46" s="49"/>
    </row>
    <row r="47" spans="1:16" s="49" customFormat="1" ht="27" customHeight="1" x14ac:dyDescent="0.3">
      <c r="A47" s="39"/>
      <c r="B47" s="40"/>
      <c r="C47" s="41"/>
      <c r="D47" s="42" t="s">
        <v>13</v>
      </c>
      <c r="E47" s="43" t="s">
        <v>68</v>
      </c>
      <c r="F47" s="43"/>
      <c r="G47" s="65"/>
      <c r="H47" s="46">
        <f>H48+H51+H52+H57</f>
        <v>0</v>
      </c>
      <c r="I47" s="46">
        <f>I48+I51+I52+I57</f>
        <v>0</v>
      </c>
      <c r="J47" s="46">
        <f>J48+J51+J52+J57</f>
        <v>0</v>
      </c>
      <c r="K47" s="46">
        <f>K48+K51+K52+K57</f>
        <v>0</v>
      </c>
      <c r="L47" s="47">
        <f t="shared" si="0"/>
        <v>0</v>
      </c>
      <c r="M47" s="48" t="str">
        <f t="shared" si="1"/>
        <v xml:space="preserve">-    </v>
      </c>
      <c r="N47" s="49" t="s">
        <v>15</v>
      </c>
      <c r="P47" s="22"/>
    </row>
    <row r="48" spans="1:16" s="49" customFormat="1" ht="23.25" customHeight="1" x14ac:dyDescent="0.3">
      <c r="A48" s="39"/>
      <c r="B48" s="40"/>
      <c r="C48" s="41"/>
      <c r="D48" s="42"/>
      <c r="E48" s="51" t="s">
        <v>27</v>
      </c>
      <c r="F48" s="51" t="s">
        <v>69</v>
      </c>
      <c r="G48" s="65"/>
      <c r="H48" s="54">
        <f>SUM(H49:H50)</f>
        <v>0</v>
      </c>
      <c r="I48" s="54">
        <f>SUM(I49:I50)</f>
        <v>0</v>
      </c>
      <c r="J48" s="46">
        <f>SUM(J49:J50)</f>
        <v>0</v>
      </c>
      <c r="K48" s="46">
        <f>SUM(K49:K50)</f>
        <v>0</v>
      </c>
      <c r="L48" s="55">
        <f t="shared" si="0"/>
        <v>0</v>
      </c>
      <c r="M48" s="56" t="str">
        <f t="shared" si="1"/>
        <v xml:space="preserve">-    </v>
      </c>
      <c r="N48" s="49" t="s">
        <v>15</v>
      </c>
      <c r="P48" s="22"/>
    </row>
    <row r="49" spans="1:16" s="49" customFormat="1" ht="27" customHeight="1" x14ac:dyDescent="0.3">
      <c r="A49" s="39"/>
      <c r="B49" s="40"/>
      <c r="C49" s="41"/>
      <c r="D49" s="42"/>
      <c r="E49" s="43"/>
      <c r="F49" s="43" t="s">
        <v>13</v>
      </c>
      <c r="G49" s="65" t="s">
        <v>70</v>
      </c>
      <c r="H49" s="46"/>
      <c r="I49" s="46"/>
      <c r="J49" s="227">
        <v>0</v>
      </c>
      <c r="K49" s="46">
        <v>0</v>
      </c>
      <c r="L49" s="47">
        <f>J49-K49</f>
        <v>0</v>
      </c>
      <c r="M49" s="48" t="str">
        <f>IF(K49=0,"-    ",L49/K49)</f>
        <v xml:space="preserve">-    </v>
      </c>
      <c r="N49" s="49" t="s">
        <v>15</v>
      </c>
      <c r="P49" s="22"/>
    </row>
    <row r="50" spans="1:16" s="49" customFormat="1" ht="27" customHeight="1" x14ac:dyDescent="0.3">
      <c r="A50" s="39"/>
      <c r="B50" s="40"/>
      <c r="C50" s="41"/>
      <c r="D50" s="42"/>
      <c r="E50" s="43"/>
      <c r="F50" s="43" t="s">
        <v>16</v>
      </c>
      <c r="G50" s="65" t="s">
        <v>71</v>
      </c>
      <c r="H50" s="46">
        <f>J50</f>
        <v>0</v>
      </c>
      <c r="I50" s="46"/>
      <c r="J50" s="227">
        <v>0</v>
      </c>
      <c r="K50" s="46">
        <v>0</v>
      </c>
      <c r="L50" s="47">
        <f>J50-K50</f>
        <v>0</v>
      </c>
      <c r="M50" s="48" t="str">
        <f>IF(K50=0,"-    ",L50/K50)</f>
        <v xml:space="preserve">-    </v>
      </c>
      <c r="N50" s="49" t="s">
        <v>15</v>
      </c>
      <c r="P50" s="22"/>
    </row>
    <row r="51" spans="1:16" s="49" customFormat="1" ht="27" customHeight="1" x14ac:dyDescent="0.3">
      <c r="A51" s="39"/>
      <c r="B51" s="40"/>
      <c r="C51" s="41"/>
      <c r="D51" s="42"/>
      <c r="E51" s="51" t="s">
        <v>29</v>
      </c>
      <c r="F51" s="51" t="s">
        <v>72</v>
      </c>
      <c r="G51" s="65"/>
      <c r="H51" s="54"/>
      <c r="I51" s="54"/>
      <c r="J51" s="228">
        <v>0</v>
      </c>
      <c r="K51" s="54">
        <v>0</v>
      </c>
      <c r="L51" s="47">
        <f t="shared" ref="L51:L70" si="2">J51-K51</f>
        <v>0</v>
      </c>
      <c r="M51" s="48" t="str">
        <f t="shared" ref="M51:M70" si="3">IF(K51=0,"-    ",L51/K51)</f>
        <v xml:space="preserve">-    </v>
      </c>
      <c r="N51" s="49" t="s">
        <v>15</v>
      </c>
      <c r="P51" s="22"/>
    </row>
    <row r="52" spans="1:16" s="49" customFormat="1" ht="27" customHeight="1" x14ac:dyDescent="0.3">
      <c r="A52" s="39"/>
      <c r="B52" s="40"/>
      <c r="C52" s="41"/>
      <c r="D52" s="42"/>
      <c r="E52" s="51" t="s">
        <v>52</v>
      </c>
      <c r="F52" s="51" t="s">
        <v>73</v>
      </c>
      <c r="G52" s="65"/>
      <c r="H52" s="54">
        <f>SUM(H53:H56)</f>
        <v>0</v>
      </c>
      <c r="I52" s="54">
        <f>SUM(I53:I56)</f>
        <v>0</v>
      </c>
      <c r="J52" s="228">
        <f>SUM(J53:J56)</f>
        <v>0</v>
      </c>
      <c r="K52" s="54">
        <f>SUM(K53:K56)</f>
        <v>0</v>
      </c>
      <c r="L52" s="47">
        <f t="shared" si="2"/>
        <v>0</v>
      </c>
      <c r="M52" s="48" t="str">
        <f t="shared" si="3"/>
        <v xml:space="preserve">-    </v>
      </c>
      <c r="N52" s="49" t="s">
        <v>15</v>
      </c>
      <c r="P52" s="22"/>
    </row>
    <row r="53" spans="1:16" s="49" customFormat="1" ht="27" customHeight="1" x14ac:dyDescent="0.3">
      <c r="A53" s="39"/>
      <c r="B53" s="40"/>
      <c r="C53" s="41"/>
      <c r="D53" s="42"/>
      <c r="E53" s="43"/>
      <c r="F53" s="43" t="s">
        <v>13</v>
      </c>
      <c r="G53" s="65" t="s">
        <v>74</v>
      </c>
      <c r="H53" s="46"/>
      <c r="I53" s="46"/>
      <c r="J53" s="227">
        <v>0</v>
      </c>
      <c r="K53" s="46">
        <v>0</v>
      </c>
      <c r="L53" s="47">
        <f t="shared" si="2"/>
        <v>0</v>
      </c>
      <c r="M53" s="48" t="str">
        <f t="shared" si="3"/>
        <v xml:space="preserve">-    </v>
      </c>
      <c r="N53" s="49" t="s">
        <v>15</v>
      </c>
      <c r="P53" s="22"/>
    </row>
    <row r="54" spans="1:16" s="49" customFormat="1" ht="27" customHeight="1" x14ac:dyDescent="0.3">
      <c r="A54" s="39"/>
      <c r="B54" s="40"/>
      <c r="C54" s="41"/>
      <c r="D54" s="42"/>
      <c r="E54" s="43"/>
      <c r="F54" s="43" t="s">
        <v>16</v>
      </c>
      <c r="G54" s="65" t="s">
        <v>75</v>
      </c>
      <c r="H54" s="46"/>
      <c r="I54" s="46"/>
      <c r="J54" s="227">
        <v>0</v>
      </c>
      <c r="K54" s="46">
        <v>0</v>
      </c>
      <c r="L54" s="47">
        <f t="shared" si="2"/>
        <v>0</v>
      </c>
      <c r="M54" s="48" t="str">
        <f t="shared" si="3"/>
        <v xml:space="preserve">-    </v>
      </c>
      <c r="N54" s="49" t="s">
        <v>15</v>
      </c>
      <c r="P54" s="22"/>
    </row>
    <row r="55" spans="1:16" s="49" customFormat="1" ht="27" customHeight="1" x14ac:dyDescent="0.3">
      <c r="A55" s="39"/>
      <c r="B55" s="40"/>
      <c r="C55" s="41"/>
      <c r="D55" s="42"/>
      <c r="E55" s="43"/>
      <c r="F55" s="43" t="s">
        <v>18</v>
      </c>
      <c r="G55" s="43" t="s">
        <v>76</v>
      </c>
      <c r="H55" s="46"/>
      <c r="I55" s="46"/>
      <c r="J55" s="227">
        <v>0</v>
      </c>
      <c r="K55" s="46">
        <v>0</v>
      </c>
      <c r="L55" s="47">
        <f t="shared" si="2"/>
        <v>0</v>
      </c>
      <c r="M55" s="48" t="str">
        <f t="shared" si="3"/>
        <v xml:space="preserve">-    </v>
      </c>
      <c r="N55" s="49" t="s">
        <v>15</v>
      </c>
      <c r="P55" s="22"/>
    </row>
    <row r="56" spans="1:16" s="49" customFormat="1" ht="27" customHeight="1" x14ac:dyDescent="0.3">
      <c r="A56" s="39"/>
      <c r="B56" s="40"/>
      <c r="C56" s="41"/>
      <c r="D56" s="42"/>
      <c r="E56" s="43"/>
      <c r="F56" s="43" t="s">
        <v>20</v>
      </c>
      <c r="G56" s="43" t="s">
        <v>77</v>
      </c>
      <c r="H56" s="46"/>
      <c r="I56" s="46"/>
      <c r="J56" s="227">
        <v>0</v>
      </c>
      <c r="K56" s="46">
        <v>0</v>
      </c>
      <c r="L56" s="47">
        <f t="shared" si="2"/>
        <v>0</v>
      </c>
      <c r="M56" s="48" t="str">
        <f t="shared" si="3"/>
        <v xml:space="preserve">-    </v>
      </c>
      <c r="N56" s="49" t="s">
        <v>15</v>
      </c>
      <c r="P56" s="22"/>
    </row>
    <row r="57" spans="1:16" s="49" customFormat="1" ht="27" customHeight="1" x14ac:dyDescent="0.3">
      <c r="A57" s="39"/>
      <c r="B57" s="40"/>
      <c r="C57" s="41"/>
      <c r="D57" s="42"/>
      <c r="E57" s="51" t="s">
        <v>54</v>
      </c>
      <c r="F57" s="51" t="s">
        <v>78</v>
      </c>
      <c r="G57" s="65"/>
      <c r="H57" s="46">
        <f>J57</f>
        <v>0</v>
      </c>
      <c r="I57" s="46"/>
      <c r="J57" s="227">
        <v>0</v>
      </c>
      <c r="K57" s="46">
        <v>0</v>
      </c>
      <c r="L57" s="47">
        <f t="shared" si="2"/>
        <v>0</v>
      </c>
      <c r="M57" s="48" t="str">
        <f t="shared" si="3"/>
        <v xml:space="preserve">-    </v>
      </c>
      <c r="N57" s="49" t="s">
        <v>15</v>
      </c>
      <c r="P57" s="22"/>
    </row>
    <row r="58" spans="1:16" s="49" customFormat="1" ht="27" customHeight="1" x14ac:dyDescent="0.3">
      <c r="A58" s="39"/>
      <c r="B58" s="40"/>
      <c r="C58" s="41"/>
      <c r="D58" s="42" t="s">
        <v>16</v>
      </c>
      <c r="E58" s="43" t="s">
        <v>79</v>
      </c>
      <c r="F58" s="43"/>
      <c r="G58" s="65"/>
      <c r="H58" s="46">
        <f>H59+H66</f>
        <v>35691106.350000001</v>
      </c>
      <c r="I58" s="46">
        <f>I59+I66</f>
        <v>0</v>
      </c>
      <c r="J58" s="46">
        <f>J59+J66</f>
        <v>37784317.359999999</v>
      </c>
      <c r="K58" s="46">
        <f>K59+K66</f>
        <v>41512444.630000003</v>
      </c>
      <c r="L58" s="47">
        <f t="shared" si="2"/>
        <v>-3728127.2700000033</v>
      </c>
      <c r="M58" s="48">
        <f t="shared" si="3"/>
        <v>-8.9807461430632757E-2</v>
      </c>
      <c r="N58" s="49" t="s">
        <v>15</v>
      </c>
      <c r="P58" s="22"/>
    </row>
    <row r="59" spans="1:16" s="49" customFormat="1" ht="27" customHeight="1" x14ac:dyDescent="0.3">
      <c r="A59" s="39"/>
      <c r="B59" s="40"/>
      <c r="C59" s="41"/>
      <c r="D59" s="42"/>
      <c r="E59" s="51" t="s">
        <v>27</v>
      </c>
      <c r="F59" s="51" t="s">
        <v>80</v>
      </c>
      <c r="G59" s="65"/>
      <c r="H59" s="54">
        <f>SUM(H60,H65)</f>
        <v>28606049.949999999</v>
      </c>
      <c r="I59" s="54">
        <f>SUM(I60,I65)</f>
        <v>0</v>
      </c>
      <c r="J59" s="54">
        <f>SUM(J60,J65)</f>
        <v>30699260.960000001</v>
      </c>
      <c r="K59" s="54">
        <f>SUM(K60,K65)</f>
        <v>31944710.230000004</v>
      </c>
      <c r="L59" s="55">
        <f t="shared" si="2"/>
        <v>-1245449.2700000033</v>
      </c>
      <c r="M59" s="56">
        <f t="shared" si="3"/>
        <v>-3.8987652761062565E-2</v>
      </c>
      <c r="N59" s="49" t="s">
        <v>15</v>
      </c>
      <c r="P59" s="22"/>
    </row>
    <row r="60" spans="1:16" s="49" customFormat="1" ht="27" customHeight="1" x14ac:dyDescent="0.3">
      <c r="A60" s="39"/>
      <c r="B60" s="40"/>
      <c r="C60" s="41"/>
      <c r="D60" s="42"/>
      <c r="E60" s="43"/>
      <c r="F60" s="43" t="s">
        <v>13</v>
      </c>
      <c r="G60" s="65" t="s">
        <v>81</v>
      </c>
      <c r="H60" s="46">
        <f>SUM(H61:H64)</f>
        <v>28606049.949999999</v>
      </c>
      <c r="I60" s="46">
        <f>SUM(I61:I64)</f>
        <v>0</v>
      </c>
      <c r="J60" s="46">
        <f>SUM(J61:J64)</f>
        <v>30699260.960000001</v>
      </c>
      <c r="K60" s="46">
        <f>SUM(K61:K64)</f>
        <v>31944710.230000004</v>
      </c>
      <c r="L60" s="47">
        <f>J60-K60</f>
        <v>-1245449.2700000033</v>
      </c>
      <c r="M60" s="48">
        <f>IF(K60=0,"-    ",L60/K60)</f>
        <v>-3.8987652761062565E-2</v>
      </c>
      <c r="N60" s="49" t="s">
        <v>15</v>
      </c>
      <c r="P60" s="22"/>
    </row>
    <row r="61" spans="1:16" s="49" customFormat="1" ht="22.5" customHeight="1" x14ac:dyDescent="0.3">
      <c r="A61" s="39"/>
      <c r="B61" s="40"/>
      <c r="C61" s="41"/>
      <c r="D61" s="42"/>
      <c r="E61" s="43"/>
      <c r="F61" s="43"/>
      <c r="G61" s="102" t="s">
        <v>82</v>
      </c>
      <c r="H61" s="46">
        <f>J61</f>
        <v>28606049.949999999</v>
      </c>
      <c r="I61" s="46"/>
      <c r="J61" s="228">
        <v>28606049.949999999</v>
      </c>
      <c r="K61" s="54">
        <v>29782499.220000003</v>
      </c>
      <c r="L61" s="55">
        <f>J61-K61</f>
        <v>-1176449.2700000033</v>
      </c>
      <c r="M61" s="56">
        <f>IF(K61=0,"-    ",L61/K61)</f>
        <v>-3.9501361565048777E-2</v>
      </c>
      <c r="N61" s="49" t="s">
        <v>15</v>
      </c>
      <c r="P61" s="22"/>
    </row>
    <row r="62" spans="1:16" s="49" customFormat="1" ht="36.75" customHeight="1" x14ac:dyDescent="0.3">
      <c r="A62" s="39"/>
      <c r="B62" s="40"/>
      <c r="C62" s="41"/>
      <c r="D62" s="42"/>
      <c r="E62" s="43"/>
      <c r="F62" s="43"/>
      <c r="G62" s="103" t="s">
        <v>83</v>
      </c>
      <c r="H62" s="104"/>
      <c r="I62" s="104"/>
      <c r="J62" s="227">
        <v>0</v>
      </c>
      <c r="K62" s="54">
        <v>0</v>
      </c>
      <c r="L62" s="47">
        <f>J62-K62</f>
        <v>0</v>
      </c>
      <c r="M62" s="48" t="str">
        <f>IF(K62=0,"-    ",L62/K62)</f>
        <v xml:space="preserve">-    </v>
      </c>
      <c r="N62" s="49" t="s">
        <v>15</v>
      </c>
      <c r="P62" s="22"/>
    </row>
    <row r="63" spans="1:16" s="49" customFormat="1" ht="33.75" customHeight="1" x14ac:dyDescent="0.3">
      <c r="A63" s="39"/>
      <c r="B63" s="40"/>
      <c r="C63" s="41"/>
      <c r="D63" s="42"/>
      <c r="E63" s="43"/>
      <c r="F63" s="43"/>
      <c r="G63" s="103" t="s">
        <v>84</v>
      </c>
      <c r="H63" s="104"/>
      <c r="I63" s="104"/>
      <c r="J63" s="227">
        <v>0</v>
      </c>
      <c r="K63" s="54">
        <v>0</v>
      </c>
      <c r="L63" s="47">
        <f>J63-K63</f>
        <v>0</v>
      </c>
      <c r="M63" s="48" t="str">
        <f>IF(K63=0,"-    ",L63/K63)</f>
        <v xml:space="preserve">-    </v>
      </c>
      <c r="N63" s="49" t="s">
        <v>15</v>
      </c>
      <c r="P63" s="22"/>
    </row>
    <row r="64" spans="1:16" s="113" customFormat="1" ht="22.5" customHeight="1" x14ac:dyDescent="0.3">
      <c r="A64" s="105"/>
      <c r="B64" s="106"/>
      <c r="C64" s="107"/>
      <c r="D64" s="108"/>
      <c r="E64" s="109"/>
      <c r="F64" s="109"/>
      <c r="G64" s="102" t="s">
        <v>85</v>
      </c>
      <c r="H64" s="110"/>
      <c r="I64" s="110"/>
      <c r="J64" s="227">
        <v>2093211.0099999998</v>
      </c>
      <c r="K64" s="54">
        <v>2162211.0099999998</v>
      </c>
      <c r="L64" s="111">
        <f>J64-K64</f>
        <v>-69000</v>
      </c>
      <c r="M64" s="112">
        <f>IF(K64=0,"-    ",L64/K64)</f>
        <v>-3.1911779045098843E-2</v>
      </c>
      <c r="N64" s="49" t="s">
        <v>15</v>
      </c>
      <c r="O64" s="49"/>
      <c r="P64" s="22"/>
    </row>
    <row r="65" spans="1:16" s="49" customFormat="1" ht="27" customHeight="1" x14ac:dyDescent="0.3">
      <c r="A65" s="39"/>
      <c r="B65" s="40"/>
      <c r="C65" s="41"/>
      <c r="D65" s="42"/>
      <c r="E65" s="43"/>
      <c r="F65" s="43" t="s">
        <v>16</v>
      </c>
      <c r="G65" s="65" t="s">
        <v>86</v>
      </c>
      <c r="H65" s="46"/>
      <c r="I65" s="46"/>
      <c r="J65" s="227">
        <v>0</v>
      </c>
      <c r="K65" s="46">
        <v>0</v>
      </c>
      <c r="L65" s="47">
        <f t="shared" si="2"/>
        <v>0</v>
      </c>
      <c r="M65" s="48" t="str">
        <f t="shared" si="3"/>
        <v xml:space="preserve">-    </v>
      </c>
      <c r="N65" s="49" t="s">
        <v>15</v>
      </c>
      <c r="P65" s="22"/>
    </row>
    <row r="66" spans="1:16" s="49" customFormat="1" ht="27" customHeight="1" x14ac:dyDescent="0.3">
      <c r="A66" s="39"/>
      <c r="B66" s="40"/>
      <c r="C66" s="41"/>
      <c r="D66" s="42"/>
      <c r="E66" s="51" t="s">
        <v>29</v>
      </c>
      <c r="F66" s="51" t="s">
        <v>87</v>
      </c>
      <c r="G66" s="65"/>
      <c r="H66" s="54">
        <f>SUM(H67:H70)</f>
        <v>7085056.4000000004</v>
      </c>
      <c r="I66" s="54">
        <f>SUM(I67:I70)</f>
        <v>0</v>
      </c>
      <c r="J66" s="228">
        <f>SUM(J67:J70)</f>
        <v>7085056.4000000004</v>
      </c>
      <c r="K66" s="54">
        <f>SUM(K67:K70)</f>
        <v>9567734.4000000004</v>
      </c>
      <c r="L66" s="55">
        <f t="shared" si="2"/>
        <v>-2482678</v>
      </c>
      <c r="M66" s="56">
        <f t="shared" si="3"/>
        <v>-0.25948441879824757</v>
      </c>
      <c r="N66" s="49" t="s">
        <v>15</v>
      </c>
      <c r="P66" s="22"/>
    </row>
    <row r="67" spans="1:16" s="49" customFormat="1" ht="27" customHeight="1" x14ac:dyDescent="0.3">
      <c r="A67" s="39"/>
      <c r="B67" s="40"/>
      <c r="C67" s="41"/>
      <c r="D67" s="42"/>
      <c r="E67" s="51"/>
      <c r="F67" s="43" t="s">
        <v>13</v>
      </c>
      <c r="G67" s="114" t="s">
        <v>88</v>
      </c>
      <c r="H67" s="54">
        <f>J67</f>
        <v>7085056.4000000004</v>
      </c>
      <c r="I67" s="54"/>
      <c r="J67" s="227">
        <v>7085056.4000000004</v>
      </c>
      <c r="K67" s="46">
        <v>7085056.4000000004</v>
      </c>
      <c r="L67" s="47">
        <f t="shared" si="2"/>
        <v>0</v>
      </c>
      <c r="M67" s="48">
        <f t="shared" si="3"/>
        <v>0</v>
      </c>
      <c r="N67" s="49" t="s">
        <v>15</v>
      </c>
      <c r="P67" s="22"/>
    </row>
    <row r="68" spans="1:16" s="49" customFormat="1" ht="27" customHeight="1" x14ac:dyDescent="0.3">
      <c r="A68" s="39"/>
      <c r="B68" s="40"/>
      <c r="C68" s="41"/>
      <c r="D68" s="42"/>
      <c r="E68" s="51"/>
      <c r="F68" s="43" t="s">
        <v>16</v>
      </c>
      <c r="G68" s="114" t="s">
        <v>89</v>
      </c>
      <c r="H68" s="54"/>
      <c r="I68" s="54"/>
      <c r="J68" s="227">
        <v>0</v>
      </c>
      <c r="K68" s="46">
        <v>0</v>
      </c>
      <c r="L68" s="47">
        <f t="shared" si="2"/>
        <v>0</v>
      </c>
      <c r="M68" s="48" t="str">
        <f t="shared" si="3"/>
        <v xml:space="preserve">-    </v>
      </c>
      <c r="N68" s="49" t="s">
        <v>15</v>
      </c>
      <c r="P68" s="22"/>
    </row>
    <row r="69" spans="1:16" s="49" customFormat="1" ht="27" customHeight="1" x14ac:dyDescent="0.3">
      <c r="A69" s="39"/>
      <c r="B69" s="40"/>
      <c r="C69" s="41"/>
      <c r="D69" s="42"/>
      <c r="E69" s="51"/>
      <c r="F69" s="43" t="s">
        <v>18</v>
      </c>
      <c r="G69" s="114" t="s">
        <v>90</v>
      </c>
      <c r="H69" s="54"/>
      <c r="I69" s="54"/>
      <c r="J69" s="227">
        <v>0</v>
      </c>
      <c r="K69" s="46">
        <v>2482678</v>
      </c>
      <c r="L69" s="47">
        <f t="shared" si="2"/>
        <v>-2482678</v>
      </c>
      <c r="M69" s="48">
        <f t="shared" si="3"/>
        <v>-1</v>
      </c>
      <c r="N69" s="49" t="s">
        <v>15</v>
      </c>
      <c r="P69" s="22"/>
    </row>
    <row r="70" spans="1:16" s="49" customFormat="1" ht="37.5" customHeight="1" x14ac:dyDescent="0.3">
      <c r="A70" s="39"/>
      <c r="B70" s="40"/>
      <c r="C70" s="41"/>
      <c r="D70" s="42"/>
      <c r="E70" s="51"/>
      <c r="F70" s="43" t="s">
        <v>20</v>
      </c>
      <c r="G70" s="115" t="s">
        <v>91</v>
      </c>
      <c r="H70" s="54"/>
      <c r="I70" s="54"/>
      <c r="J70" s="227">
        <v>0</v>
      </c>
      <c r="K70" s="46">
        <v>0</v>
      </c>
      <c r="L70" s="55">
        <f t="shared" si="2"/>
        <v>0</v>
      </c>
      <c r="M70" s="56" t="str">
        <f t="shared" si="3"/>
        <v xml:space="preserve">-    </v>
      </c>
      <c r="N70" s="49" t="s">
        <v>15</v>
      </c>
      <c r="P70" s="22"/>
    </row>
    <row r="71" spans="1:16" s="49" customFormat="1" ht="27" customHeight="1" x14ac:dyDescent="0.3">
      <c r="A71" s="39"/>
      <c r="B71" s="40"/>
      <c r="C71" s="41"/>
      <c r="D71" s="42" t="s">
        <v>18</v>
      </c>
      <c r="E71" s="43" t="s">
        <v>92</v>
      </c>
      <c r="F71" s="43"/>
      <c r="G71" s="65"/>
      <c r="H71" s="46"/>
      <c r="I71" s="46"/>
      <c r="J71" s="227">
        <v>0</v>
      </c>
      <c r="K71" s="46">
        <v>0</v>
      </c>
      <c r="L71" s="47">
        <f t="shared" si="0"/>
        <v>0</v>
      </c>
      <c r="M71" s="48" t="str">
        <f t="shared" si="1"/>
        <v xml:space="preserve">-    </v>
      </c>
      <c r="N71" s="49" t="s">
        <v>15</v>
      </c>
      <c r="P71" s="22"/>
    </row>
    <row r="72" spans="1:16" s="49" customFormat="1" ht="27" customHeight="1" x14ac:dyDescent="0.3">
      <c r="A72" s="39"/>
      <c r="B72" s="40"/>
      <c r="C72" s="41"/>
      <c r="D72" s="42" t="s">
        <v>20</v>
      </c>
      <c r="E72" s="43" t="s">
        <v>93</v>
      </c>
      <c r="F72" s="43"/>
      <c r="G72" s="65"/>
      <c r="H72" s="46">
        <f>SUM(H73:H74)</f>
        <v>2555790.4900000007</v>
      </c>
      <c r="I72" s="46">
        <f>SUM(I73:I74)</f>
        <v>0</v>
      </c>
      <c r="J72" s="227">
        <f>SUM(J73:J74)</f>
        <v>2555790.4900000007</v>
      </c>
      <c r="K72" s="46">
        <f>SUM(K73:K74)</f>
        <v>2265225.8600000003</v>
      </c>
      <c r="L72" s="47">
        <f t="shared" si="0"/>
        <v>290564.63000000035</v>
      </c>
      <c r="M72" s="48">
        <f t="shared" si="1"/>
        <v>0.12827181391969467</v>
      </c>
      <c r="N72" s="49" t="s">
        <v>15</v>
      </c>
      <c r="P72" s="22"/>
    </row>
    <row r="73" spans="1:16" s="49" customFormat="1" ht="27" customHeight="1" x14ac:dyDescent="0.3">
      <c r="A73" s="39"/>
      <c r="B73" s="40"/>
      <c r="C73" s="41"/>
      <c r="D73" s="42"/>
      <c r="E73" s="51" t="s">
        <v>27</v>
      </c>
      <c r="F73" s="51" t="s">
        <v>94</v>
      </c>
      <c r="G73" s="65"/>
      <c r="H73" s="54">
        <f>J73</f>
        <v>2545583.6200000006</v>
      </c>
      <c r="I73" s="54"/>
      <c r="J73" s="228">
        <v>2545583.6200000006</v>
      </c>
      <c r="K73" s="54">
        <v>2249803.89</v>
      </c>
      <c r="L73" s="55">
        <f t="shared" si="0"/>
        <v>295779.73000000045</v>
      </c>
      <c r="M73" s="56">
        <f t="shared" si="1"/>
        <v>0.1314691166259831</v>
      </c>
      <c r="N73" s="49" t="s">
        <v>15</v>
      </c>
      <c r="P73" s="22"/>
    </row>
    <row r="74" spans="1:16" s="49" customFormat="1" ht="27" customHeight="1" x14ac:dyDescent="0.3">
      <c r="A74" s="39"/>
      <c r="B74" s="40"/>
      <c r="C74" s="41"/>
      <c r="D74" s="42"/>
      <c r="E74" s="51" t="s">
        <v>29</v>
      </c>
      <c r="F74" s="51" t="s">
        <v>95</v>
      </c>
      <c r="G74" s="65"/>
      <c r="H74" s="54">
        <f>J74</f>
        <v>10206.870000000001</v>
      </c>
      <c r="I74" s="54"/>
      <c r="J74" s="228">
        <v>10206.870000000001</v>
      </c>
      <c r="K74" s="54">
        <v>15421.97</v>
      </c>
      <c r="L74" s="55">
        <f t="shared" si="0"/>
        <v>-5215.0999999999985</v>
      </c>
      <c r="M74" s="56">
        <f t="shared" si="1"/>
        <v>-0.33816042956898495</v>
      </c>
      <c r="N74" s="49" t="s">
        <v>15</v>
      </c>
      <c r="P74" s="22"/>
    </row>
    <row r="75" spans="1:16" s="49" customFormat="1" ht="27" customHeight="1" x14ac:dyDescent="0.3">
      <c r="A75" s="39"/>
      <c r="B75" s="116"/>
      <c r="C75" s="41"/>
      <c r="D75" s="108" t="s">
        <v>22</v>
      </c>
      <c r="E75" s="222" t="s">
        <v>96</v>
      </c>
      <c r="F75" s="222"/>
      <c r="G75" s="223"/>
      <c r="H75" s="54"/>
      <c r="I75" s="54"/>
      <c r="J75" s="227">
        <v>0</v>
      </c>
      <c r="K75" s="46">
        <v>0</v>
      </c>
      <c r="L75" s="55">
        <f t="shared" si="0"/>
        <v>0</v>
      </c>
      <c r="M75" s="56" t="str">
        <f t="shared" si="1"/>
        <v xml:space="preserve">-    </v>
      </c>
      <c r="N75" s="49" t="s">
        <v>15</v>
      </c>
      <c r="P75" s="22"/>
    </row>
    <row r="76" spans="1:16" s="49" customFormat="1" ht="27" customHeight="1" x14ac:dyDescent="0.3">
      <c r="A76" s="50"/>
      <c r="B76" s="116"/>
      <c r="C76" s="41"/>
      <c r="D76" s="108" t="s">
        <v>37</v>
      </c>
      <c r="E76" s="43" t="s">
        <v>97</v>
      </c>
      <c r="F76" s="42"/>
      <c r="G76" s="65"/>
      <c r="H76" s="46">
        <f>J76</f>
        <v>38570.449999999997</v>
      </c>
      <c r="I76" s="46"/>
      <c r="J76" s="227">
        <v>38570.449999999997</v>
      </c>
      <c r="K76" s="46">
        <v>38570.449999999997</v>
      </c>
      <c r="L76" s="47">
        <f t="shared" si="0"/>
        <v>0</v>
      </c>
      <c r="M76" s="48">
        <f t="shared" si="1"/>
        <v>0</v>
      </c>
      <c r="N76" s="49" t="s">
        <v>15</v>
      </c>
      <c r="P76" s="22"/>
    </row>
    <row r="77" spans="1:16" s="49" customFormat="1" ht="27" customHeight="1" x14ac:dyDescent="0.3">
      <c r="A77" s="50"/>
      <c r="B77" s="116"/>
      <c r="C77" s="41"/>
      <c r="D77" s="108" t="s">
        <v>39</v>
      </c>
      <c r="E77" s="43" t="s">
        <v>98</v>
      </c>
      <c r="F77" s="42"/>
      <c r="G77" s="65"/>
      <c r="H77" s="117">
        <f>J77</f>
        <v>990456.25</v>
      </c>
      <c r="I77" s="117"/>
      <c r="J77" s="227">
        <v>990456.25</v>
      </c>
      <c r="K77" s="46">
        <v>1245555.67</v>
      </c>
      <c r="L77" s="47">
        <f t="shared" si="0"/>
        <v>-255099.41999999993</v>
      </c>
      <c r="M77" s="48">
        <f t="shared" si="1"/>
        <v>-0.20480772248421455</v>
      </c>
      <c r="N77" s="49" t="s">
        <v>15</v>
      </c>
      <c r="P77" s="22"/>
    </row>
    <row r="78" spans="1:16" s="38" customFormat="1" ht="27" customHeight="1" x14ac:dyDescent="0.3">
      <c r="A78" s="30"/>
      <c r="B78" s="31" t="s">
        <v>47</v>
      </c>
      <c r="C78" s="32" t="s">
        <v>99</v>
      </c>
      <c r="D78" s="32"/>
      <c r="E78" s="32"/>
      <c r="F78" s="32"/>
      <c r="G78" s="32"/>
      <c r="H78" s="118"/>
      <c r="I78" s="119"/>
      <c r="J78" s="229">
        <f>SUM(J79:J80)</f>
        <v>0</v>
      </c>
      <c r="K78" s="35">
        <f>SUM(K79:K80)</f>
        <v>0</v>
      </c>
      <c r="L78" s="36">
        <f t="shared" si="0"/>
        <v>0</v>
      </c>
      <c r="M78" s="37" t="str">
        <f t="shared" si="1"/>
        <v xml:space="preserve">-    </v>
      </c>
      <c r="N78" s="49" t="s">
        <v>15</v>
      </c>
      <c r="O78" s="49"/>
      <c r="P78" s="22"/>
    </row>
    <row r="79" spans="1:16" s="49" customFormat="1" ht="27" customHeight="1" x14ac:dyDescent="0.3">
      <c r="A79" s="39"/>
      <c r="B79" s="40"/>
      <c r="C79" s="41"/>
      <c r="D79" s="42" t="s">
        <v>13</v>
      </c>
      <c r="E79" s="43" t="s">
        <v>100</v>
      </c>
      <c r="F79" s="43"/>
      <c r="G79" s="43"/>
      <c r="H79" s="44"/>
      <c r="I79" s="45"/>
      <c r="J79" s="227">
        <v>0</v>
      </c>
      <c r="K79" s="46">
        <v>0</v>
      </c>
      <c r="L79" s="47">
        <f t="shared" si="0"/>
        <v>0</v>
      </c>
      <c r="M79" s="48" t="str">
        <f t="shared" si="1"/>
        <v xml:space="preserve">-    </v>
      </c>
      <c r="N79" s="49" t="s">
        <v>15</v>
      </c>
      <c r="P79" s="22"/>
    </row>
    <row r="80" spans="1:16" s="49" customFormat="1" ht="27" customHeight="1" x14ac:dyDescent="0.3">
      <c r="A80" s="39"/>
      <c r="B80" s="40"/>
      <c r="C80" s="41"/>
      <c r="D80" s="42" t="s">
        <v>16</v>
      </c>
      <c r="E80" s="43" t="s">
        <v>101</v>
      </c>
      <c r="F80" s="43"/>
      <c r="G80" s="43"/>
      <c r="H80" s="44"/>
      <c r="I80" s="45"/>
      <c r="J80" s="227">
        <v>0</v>
      </c>
      <c r="K80" s="46">
        <v>0</v>
      </c>
      <c r="L80" s="47">
        <f t="shared" si="0"/>
        <v>0</v>
      </c>
      <c r="M80" s="48" t="str">
        <f t="shared" si="1"/>
        <v xml:space="preserve">-    </v>
      </c>
      <c r="N80" s="49" t="s">
        <v>15</v>
      </c>
      <c r="P80" s="22"/>
    </row>
    <row r="81" spans="1:16" s="38" customFormat="1" ht="27" customHeight="1" x14ac:dyDescent="0.3">
      <c r="A81" s="30"/>
      <c r="B81" s="31" t="s">
        <v>102</v>
      </c>
      <c r="C81" s="32" t="s">
        <v>103</v>
      </c>
      <c r="D81" s="32"/>
      <c r="E81" s="32"/>
      <c r="F81" s="32"/>
      <c r="G81" s="32"/>
      <c r="H81" s="33"/>
      <c r="I81" s="34"/>
      <c r="J81" s="229">
        <f>SUM(J82:J85)</f>
        <v>47582533.269999996</v>
      </c>
      <c r="K81" s="35">
        <f>SUM(K82:K85)</f>
        <v>52288702.090000004</v>
      </c>
      <c r="L81" s="36">
        <f t="shared" si="0"/>
        <v>-4706168.8200000077</v>
      </c>
      <c r="M81" s="37">
        <f t="shared" si="1"/>
        <v>-9.0003550134017243E-2</v>
      </c>
      <c r="N81" s="49" t="s">
        <v>15</v>
      </c>
      <c r="O81" s="49"/>
      <c r="P81" s="22"/>
    </row>
    <row r="82" spans="1:16" s="49" customFormat="1" ht="27" customHeight="1" x14ac:dyDescent="0.3">
      <c r="A82" s="39"/>
      <c r="B82" s="40"/>
      <c r="C82" s="41"/>
      <c r="D82" s="42" t="s">
        <v>13</v>
      </c>
      <c r="E82" s="43" t="s">
        <v>104</v>
      </c>
      <c r="F82" s="43"/>
      <c r="G82" s="43"/>
      <c r="H82" s="44"/>
      <c r="I82" s="45"/>
      <c r="J82" s="227">
        <v>29578.400000000001</v>
      </c>
      <c r="K82" s="46">
        <v>14884.82</v>
      </c>
      <c r="L82" s="47">
        <f t="shared" si="0"/>
        <v>14693.580000000002</v>
      </c>
      <c r="M82" s="48">
        <f t="shared" si="1"/>
        <v>0.98715201124366991</v>
      </c>
      <c r="N82" s="49" t="s">
        <v>15</v>
      </c>
      <c r="P82" s="22"/>
    </row>
    <row r="83" spans="1:16" s="49" customFormat="1" ht="27" customHeight="1" x14ac:dyDescent="0.3">
      <c r="A83" s="39"/>
      <c r="B83" s="40"/>
      <c r="C83" s="41"/>
      <c r="D83" s="42" t="s">
        <v>16</v>
      </c>
      <c r="E83" s="43" t="s">
        <v>105</v>
      </c>
      <c r="F83" s="43"/>
      <c r="G83" s="43"/>
      <c r="H83" s="44"/>
      <c r="I83" s="45"/>
      <c r="J83" s="227">
        <v>47552954.869999997</v>
      </c>
      <c r="K83" s="46">
        <v>52273817.270000003</v>
      </c>
      <c r="L83" s="47">
        <f>J83-K83</f>
        <v>-4720862.400000006</v>
      </c>
      <c r="M83" s="48">
        <f t="shared" si="1"/>
        <v>-9.0310267100185804E-2</v>
      </c>
      <c r="N83" s="49" t="s">
        <v>15</v>
      </c>
      <c r="P83" s="22"/>
    </row>
    <row r="84" spans="1:16" s="49" customFormat="1" ht="27" customHeight="1" x14ac:dyDescent="0.3">
      <c r="A84" s="39"/>
      <c r="B84" s="40"/>
      <c r="C84" s="41"/>
      <c r="D84" s="42" t="s">
        <v>18</v>
      </c>
      <c r="E84" s="43" t="s">
        <v>106</v>
      </c>
      <c r="F84" s="43"/>
      <c r="G84" s="43"/>
      <c r="H84" s="44"/>
      <c r="I84" s="45"/>
      <c r="J84" s="227">
        <v>0</v>
      </c>
      <c r="K84" s="46">
        <v>0</v>
      </c>
      <c r="L84" s="47">
        <f>J84-K84</f>
        <v>0</v>
      </c>
      <c r="M84" s="48" t="str">
        <f t="shared" si="1"/>
        <v xml:space="preserve">-    </v>
      </c>
      <c r="N84" s="49" t="s">
        <v>15</v>
      </c>
      <c r="P84" s="22"/>
    </row>
    <row r="85" spans="1:16" s="86" customFormat="1" ht="27" customHeight="1" x14ac:dyDescent="0.3">
      <c r="A85" s="78"/>
      <c r="B85" s="79"/>
      <c r="C85" s="41"/>
      <c r="D85" s="108" t="s">
        <v>20</v>
      </c>
      <c r="E85" s="80" t="s">
        <v>107</v>
      </c>
      <c r="F85" s="100"/>
      <c r="G85" s="80"/>
      <c r="H85" s="81"/>
      <c r="I85" s="82"/>
      <c r="J85" s="227">
        <v>0</v>
      </c>
      <c r="K85" s="46">
        <v>0</v>
      </c>
      <c r="L85" s="84">
        <f t="shared" si="0"/>
        <v>0</v>
      </c>
      <c r="M85" s="85" t="str">
        <f t="shared" si="1"/>
        <v xml:space="preserve">-    </v>
      </c>
      <c r="N85" s="49" t="s">
        <v>15</v>
      </c>
      <c r="O85" s="49"/>
      <c r="P85" s="22"/>
    </row>
    <row r="86" spans="1:16" s="22" customFormat="1" ht="27" customHeight="1" x14ac:dyDescent="0.3">
      <c r="A86" s="120"/>
      <c r="B86" s="71" t="s">
        <v>108</v>
      </c>
      <c r="C86" s="72"/>
      <c r="D86" s="72"/>
      <c r="E86" s="72"/>
      <c r="F86" s="72"/>
      <c r="G86" s="72"/>
      <c r="H86" s="73"/>
      <c r="I86" s="74"/>
      <c r="J86" s="75">
        <f>J40+J46+J78+J81</f>
        <v>95771654.390000001</v>
      </c>
      <c r="K86" s="75">
        <f>K40+K46+K78+K81</f>
        <v>104189246.62</v>
      </c>
      <c r="L86" s="76">
        <f t="shared" si="0"/>
        <v>-8417592.2300000042</v>
      </c>
      <c r="M86" s="77">
        <f t="shared" si="1"/>
        <v>-8.0791372459969174E-2</v>
      </c>
      <c r="N86" s="49" t="s">
        <v>15</v>
      </c>
      <c r="O86" s="49"/>
    </row>
    <row r="87" spans="1:16" s="86" customFormat="1" ht="9" customHeight="1" x14ac:dyDescent="0.3">
      <c r="A87" s="78"/>
      <c r="B87" s="79"/>
      <c r="C87" s="80"/>
      <c r="D87" s="80"/>
      <c r="E87" s="80"/>
      <c r="F87" s="80"/>
      <c r="G87" s="80"/>
      <c r="H87" s="81"/>
      <c r="I87" s="82"/>
      <c r="J87" s="83"/>
      <c r="K87" s="83"/>
      <c r="L87" s="84"/>
      <c r="M87" s="85"/>
      <c r="N87" s="49" t="s">
        <v>15</v>
      </c>
      <c r="O87" s="49"/>
      <c r="P87" s="22"/>
    </row>
    <row r="88" spans="1:16" s="22" customFormat="1" ht="27" customHeight="1" x14ac:dyDescent="0.3">
      <c r="A88" s="87" t="s">
        <v>109</v>
      </c>
      <c r="B88" s="88" t="s">
        <v>110</v>
      </c>
      <c r="C88" s="89"/>
      <c r="D88" s="89"/>
      <c r="E88" s="89"/>
      <c r="F88" s="89"/>
      <c r="G88" s="89"/>
      <c r="H88" s="90"/>
      <c r="I88" s="91"/>
      <c r="J88" s="92"/>
      <c r="K88" s="92"/>
      <c r="L88" s="93"/>
      <c r="M88" s="94"/>
      <c r="N88" s="49" t="s">
        <v>15</v>
      </c>
      <c r="O88" s="49"/>
    </row>
    <row r="89" spans="1:16" s="22" customFormat="1" ht="27" customHeight="1" x14ac:dyDescent="0.3">
      <c r="A89" s="87"/>
      <c r="B89" s="95" t="s">
        <v>11</v>
      </c>
      <c r="C89" s="96" t="s">
        <v>111</v>
      </c>
      <c r="D89" s="96"/>
      <c r="E89" s="96"/>
      <c r="F89" s="96"/>
      <c r="G89" s="96"/>
      <c r="H89" s="90"/>
      <c r="I89" s="91"/>
      <c r="J89" s="229">
        <v>14816.38</v>
      </c>
      <c r="K89" s="35">
        <v>32330.880000000001</v>
      </c>
      <c r="L89" s="93">
        <f>J89-K89</f>
        <v>-17514.5</v>
      </c>
      <c r="M89" s="94">
        <f>IF(K89=0,"-    ",L89/K89)</f>
        <v>-0.5417266712195894</v>
      </c>
      <c r="N89" s="49" t="s">
        <v>15</v>
      </c>
      <c r="O89" s="49"/>
    </row>
    <row r="90" spans="1:16" s="22" customFormat="1" ht="27" customHeight="1" x14ac:dyDescent="0.3">
      <c r="A90" s="87"/>
      <c r="B90" s="95" t="s">
        <v>24</v>
      </c>
      <c r="C90" s="96" t="s">
        <v>112</v>
      </c>
      <c r="D90" s="96"/>
      <c r="E90" s="96"/>
      <c r="F90" s="96"/>
      <c r="G90" s="96"/>
      <c r="H90" s="90"/>
      <c r="I90" s="91"/>
      <c r="J90" s="229">
        <v>31424.62</v>
      </c>
      <c r="K90" s="35">
        <v>170680.79</v>
      </c>
      <c r="L90" s="93">
        <f>J90-K90</f>
        <v>-139256.17000000001</v>
      </c>
      <c r="M90" s="94">
        <f>IF(K90=0,"-    ",L90/K90)</f>
        <v>-0.81588660329027074</v>
      </c>
      <c r="N90" s="49" t="s">
        <v>15</v>
      </c>
      <c r="O90" s="49"/>
    </row>
    <row r="91" spans="1:16" s="22" customFormat="1" ht="27" customHeight="1" x14ac:dyDescent="0.3">
      <c r="A91" s="120"/>
      <c r="B91" s="71" t="s">
        <v>113</v>
      </c>
      <c r="C91" s="72"/>
      <c r="D91" s="72"/>
      <c r="E91" s="72"/>
      <c r="F91" s="72"/>
      <c r="G91" s="72"/>
      <c r="H91" s="73"/>
      <c r="I91" s="74"/>
      <c r="J91" s="75">
        <f>SUM(J89:J90)</f>
        <v>46241</v>
      </c>
      <c r="K91" s="75">
        <f>SUM(K89:K90)</f>
        <v>203011.67</v>
      </c>
      <c r="L91" s="76">
        <f>J91-K91</f>
        <v>-156770.67000000001</v>
      </c>
      <c r="M91" s="77">
        <f>IF(K91=0,"-    ",L91/K91)</f>
        <v>-0.77222491692226369</v>
      </c>
      <c r="N91" s="49" t="s">
        <v>15</v>
      </c>
      <c r="O91" s="49"/>
    </row>
    <row r="92" spans="1:16" s="86" customFormat="1" ht="9" customHeight="1" thickBot="1" x14ac:dyDescent="0.35">
      <c r="A92" s="78"/>
      <c r="B92" s="79"/>
      <c r="C92" s="80"/>
      <c r="D92" s="80"/>
      <c r="E92" s="80"/>
      <c r="F92" s="80"/>
      <c r="G92" s="80"/>
      <c r="H92" s="81"/>
      <c r="I92" s="82"/>
      <c r="J92" s="83"/>
      <c r="K92" s="83"/>
      <c r="L92" s="84"/>
      <c r="M92" s="85"/>
      <c r="N92" s="49" t="s">
        <v>15</v>
      </c>
      <c r="O92" s="49"/>
      <c r="P92" s="22"/>
    </row>
    <row r="93" spans="1:16" s="86" customFormat="1" ht="27" customHeight="1" thickTop="1" thickBot="1" x14ac:dyDescent="0.35">
      <c r="A93" s="121" t="s">
        <v>114</v>
      </c>
      <c r="B93" s="122"/>
      <c r="C93" s="123"/>
      <c r="D93" s="124"/>
      <c r="E93" s="124"/>
      <c r="F93" s="124"/>
      <c r="G93" s="123"/>
      <c r="H93" s="125"/>
      <c r="I93" s="126"/>
      <c r="J93" s="127">
        <f>J37+J86+J91</f>
        <v>163719151.5</v>
      </c>
      <c r="K93" s="127">
        <f>K37+K86+K91</f>
        <v>169020047.92999998</v>
      </c>
      <c r="L93" s="128">
        <f t="shared" si="0"/>
        <v>-5300896.4299999774</v>
      </c>
      <c r="M93" s="129">
        <f t="shared" si="1"/>
        <v>-3.1362530628291828E-2</v>
      </c>
      <c r="N93" s="49" t="s">
        <v>15</v>
      </c>
      <c r="O93" s="49"/>
      <c r="P93" s="22"/>
    </row>
    <row r="94" spans="1:16" s="86" customFormat="1" ht="9" customHeight="1" thickTop="1" x14ac:dyDescent="0.3">
      <c r="A94" s="130"/>
      <c r="B94" s="131"/>
      <c r="C94" s="132"/>
      <c r="D94" s="132"/>
      <c r="E94" s="132"/>
      <c r="F94" s="132"/>
      <c r="G94" s="132"/>
      <c r="H94" s="133"/>
      <c r="I94" s="134"/>
      <c r="J94" s="135"/>
      <c r="K94" s="135"/>
      <c r="L94" s="136"/>
      <c r="M94" s="137"/>
      <c r="N94" s="49" t="s">
        <v>15</v>
      </c>
      <c r="O94" s="49"/>
      <c r="P94" s="22"/>
    </row>
    <row r="95" spans="1:16" s="86" customFormat="1" ht="27" customHeight="1" x14ac:dyDescent="0.3">
      <c r="A95" s="87" t="s">
        <v>115</v>
      </c>
      <c r="B95" s="88" t="s">
        <v>116</v>
      </c>
      <c r="C95" s="89"/>
      <c r="D95" s="138"/>
      <c r="E95" s="138"/>
      <c r="F95" s="138"/>
      <c r="G95" s="99"/>
      <c r="H95" s="90"/>
      <c r="I95" s="91"/>
      <c r="J95" s="92"/>
      <c r="K95" s="92"/>
      <c r="L95" s="84"/>
      <c r="M95" s="85"/>
      <c r="N95" s="49" t="s">
        <v>15</v>
      </c>
      <c r="O95" s="49"/>
      <c r="P95" s="22"/>
    </row>
    <row r="96" spans="1:16" s="86" customFormat="1" ht="27" customHeight="1" x14ac:dyDescent="0.3">
      <c r="A96" s="78"/>
      <c r="B96" s="95" t="s">
        <v>13</v>
      </c>
      <c r="C96" s="139" t="s">
        <v>117</v>
      </c>
      <c r="D96" s="89"/>
      <c r="E96" s="138"/>
      <c r="F96" s="138"/>
      <c r="G96" s="99"/>
      <c r="H96" s="81"/>
      <c r="I96" s="82"/>
      <c r="J96" s="229">
        <v>0</v>
      </c>
      <c r="K96" s="35">
        <v>0</v>
      </c>
      <c r="L96" s="84">
        <f t="shared" si="0"/>
        <v>0</v>
      </c>
      <c r="M96" s="85" t="str">
        <f t="shared" si="1"/>
        <v xml:space="preserve">-    </v>
      </c>
      <c r="N96" s="49" t="s">
        <v>15</v>
      </c>
      <c r="O96" s="49"/>
      <c r="P96" s="22"/>
    </row>
    <row r="97" spans="1:16" s="86" customFormat="1" ht="27" customHeight="1" x14ac:dyDescent="0.3">
      <c r="A97" s="78"/>
      <c r="B97" s="95" t="s">
        <v>16</v>
      </c>
      <c r="C97" s="139" t="s">
        <v>118</v>
      </c>
      <c r="D97" s="89"/>
      <c r="E97" s="138"/>
      <c r="F97" s="138"/>
      <c r="G97" s="99"/>
      <c r="H97" s="81"/>
      <c r="I97" s="82"/>
      <c r="J97" s="229">
        <v>0</v>
      </c>
      <c r="K97" s="35">
        <v>0</v>
      </c>
      <c r="L97" s="84">
        <f>J97-K97</f>
        <v>0</v>
      </c>
      <c r="M97" s="85" t="str">
        <f t="shared" si="1"/>
        <v xml:space="preserve">-    </v>
      </c>
      <c r="N97" s="49" t="s">
        <v>15</v>
      </c>
      <c r="O97" s="49"/>
      <c r="P97" s="22"/>
    </row>
    <row r="98" spans="1:16" s="86" customFormat="1" ht="27" customHeight="1" x14ac:dyDescent="0.3">
      <c r="A98" s="78"/>
      <c r="B98" s="95" t="s">
        <v>18</v>
      </c>
      <c r="C98" s="139" t="s">
        <v>119</v>
      </c>
      <c r="D98" s="89"/>
      <c r="E98" s="138"/>
      <c r="F98" s="138"/>
      <c r="G98" s="99"/>
      <c r="H98" s="81"/>
      <c r="I98" s="82"/>
      <c r="J98" s="229">
        <v>0</v>
      </c>
      <c r="K98" s="35">
        <v>0</v>
      </c>
      <c r="L98" s="84">
        <f>J98-K98</f>
        <v>0</v>
      </c>
      <c r="M98" s="85" t="str">
        <f t="shared" si="1"/>
        <v xml:space="preserve">-    </v>
      </c>
      <c r="N98" s="49" t="s">
        <v>15</v>
      </c>
      <c r="O98" s="49"/>
      <c r="P98" s="22"/>
    </row>
    <row r="99" spans="1:16" s="86" customFormat="1" ht="27" customHeight="1" x14ac:dyDescent="0.3">
      <c r="A99" s="78"/>
      <c r="B99" s="95" t="s">
        <v>20</v>
      </c>
      <c r="C99" s="139" t="s">
        <v>120</v>
      </c>
      <c r="D99" s="89"/>
      <c r="E99" s="138"/>
      <c r="F99" s="138"/>
      <c r="G99" s="99"/>
      <c r="H99" s="81"/>
      <c r="I99" s="82"/>
      <c r="J99" s="229">
        <v>0</v>
      </c>
      <c r="K99" s="35">
        <v>0</v>
      </c>
      <c r="L99" s="84">
        <f t="shared" si="0"/>
        <v>0</v>
      </c>
      <c r="M99" s="85" t="str">
        <f t="shared" si="1"/>
        <v xml:space="preserve">-    </v>
      </c>
      <c r="N99" s="49" t="s">
        <v>15</v>
      </c>
      <c r="O99" s="49"/>
      <c r="P99" s="22"/>
    </row>
    <row r="100" spans="1:16" s="22" customFormat="1" ht="27" customHeight="1" thickBot="1" x14ac:dyDescent="0.35">
      <c r="A100" s="140"/>
      <c r="B100" s="141" t="s">
        <v>121</v>
      </c>
      <c r="C100" s="142"/>
      <c r="D100" s="142"/>
      <c r="E100" s="142"/>
      <c r="F100" s="142"/>
      <c r="G100" s="142"/>
      <c r="H100" s="143"/>
      <c r="I100" s="144"/>
      <c r="J100" s="145">
        <f>SUM(J96:J99)</f>
        <v>0</v>
      </c>
      <c r="K100" s="145">
        <v>0</v>
      </c>
      <c r="L100" s="146">
        <f>J100-K100</f>
        <v>0</v>
      </c>
      <c r="M100" s="147" t="str">
        <f>IF(K100=0,"-    ",L100/K100)</f>
        <v xml:space="preserve">-    </v>
      </c>
      <c r="N100" s="49" t="s">
        <v>15</v>
      </c>
      <c r="O100" s="49"/>
    </row>
    <row r="101" spans="1:16" s="22" customFormat="1" ht="15.75" customHeight="1" x14ac:dyDescent="0.3">
      <c r="A101" s="148"/>
      <c r="B101" s="149"/>
      <c r="C101" s="150"/>
      <c r="D101" s="150"/>
      <c r="E101" s="150"/>
      <c r="F101" s="150"/>
      <c r="G101" s="150"/>
      <c r="H101" s="118"/>
      <c r="I101" s="119"/>
      <c r="J101" s="151"/>
      <c r="K101" s="151"/>
      <c r="L101" s="152"/>
      <c r="M101" s="153"/>
      <c r="N101" s="49" t="s">
        <v>15</v>
      </c>
      <c r="O101" s="49"/>
    </row>
    <row r="102" spans="1:16" ht="27" customHeight="1" x14ac:dyDescent="0.3">
      <c r="A102" s="23" t="s">
        <v>9</v>
      </c>
      <c r="B102" s="24" t="s">
        <v>122</v>
      </c>
      <c r="C102" s="24"/>
      <c r="D102" s="24"/>
      <c r="E102" s="24"/>
      <c r="F102" s="24"/>
      <c r="G102" s="24"/>
      <c r="H102" s="154"/>
      <c r="I102" s="155"/>
      <c r="J102" s="156"/>
      <c r="K102" s="156"/>
      <c r="L102" s="157"/>
      <c r="M102" s="29"/>
      <c r="N102" s="49" t="s">
        <v>15</v>
      </c>
      <c r="O102" s="49"/>
    </row>
    <row r="103" spans="1:16" ht="27" customHeight="1" x14ac:dyDescent="0.3">
      <c r="A103" s="97"/>
      <c r="B103" s="100"/>
      <c r="C103" s="158" t="s">
        <v>11</v>
      </c>
      <c r="D103" s="96" t="s">
        <v>123</v>
      </c>
      <c r="E103" s="99"/>
      <c r="F103" s="80"/>
      <c r="G103" s="80"/>
      <c r="H103" s="159"/>
      <c r="I103" s="160"/>
      <c r="J103" s="230">
        <v>20679541.27</v>
      </c>
      <c r="K103" s="161">
        <v>20679541.27</v>
      </c>
      <c r="L103" s="162">
        <f t="shared" ref="L103:L152" si="4">J103-K103</f>
        <v>0</v>
      </c>
      <c r="M103" s="94">
        <f t="shared" ref="M103:M152" si="5">IF(K103=0,"-    ",L103/K103)</f>
        <v>0</v>
      </c>
      <c r="N103" s="49" t="s">
        <v>15</v>
      </c>
      <c r="O103" s="49"/>
    </row>
    <row r="104" spans="1:16" ht="27" customHeight="1" x14ac:dyDescent="0.3">
      <c r="A104" s="97"/>
      <c r="B104" s="100"/>
      <c r="C104" s="158" t="s">
        <v>24</v>
      </c>
      <c r="D104" s="96" t="s">
        <v>124</v>
      </c>
      <c r="E104" s="99"/>
      <c r="F104" s="80"/>
      <c r="G104" s="80"/>
      <c r="H104" s="159"/>
      <c r="I104" s="160"/>
      <c r="J104" s="230">
        <f>J105+J106+SUM(J110:J112)</f>
        <v>53910176.800000004</v>
      </c>
      <c r="K104" s="161">
        <f>K105+K106+SUM(K110:K112)</f>
        <v>51809831.590000004</v>
      </c>
      <c r="L104" s="162">
        <f t="shared" si="4"/>
        <v>2100345.2100000009</v>
      </c>
      <c r="M104" s="94">
        <f t="shared" si="5"/>
        <v>4.0539510466299139E-2</v>
      </c>
      <c r="N104" s="49" t="s">
        <v>15</v>
      </c>
      <c r="O104" s="49"/>
    </row>
    <row r="105" spans="1:16" ht="27" customHeight="1" x14ac:dyDescent="0.3">
      <c r="A105" s="39"/>
      <c r="B105" s="42"/>
      <c r="C105" s="163"/>
      <c r="D105" s="42" t="s">
        <v>13</v>
      </c>
      <c r="E105" s="43" t="s">
        <v>125</v>
      </c>
      <c r="F105" s="43"/>
      <c r="G105" s="43"/>
      <c r="H105" s="164"/>
      <c r="I105" s="165"/>
      <c r="J105" s="227">
        <v>0</v>
      </c>
      <c r="K105" s="46">
        <v>0</v>
      </c>
      <c r="L105" s="47">
        <f t="shared" si="4"/>
        <v>0</v>
      </c>
      <c r="M105" s="48" t="str">
        <f t="shared" si="5"/>
        <v xml:space="preserve">-    </v>
      </c>
      <c r="N105" s="49" t="s">
        <v>15</v>
      </c>
      <c r="O105" s="49"/>
    </row>
    <row r="106" spans="1:16" ht="27" customHeight="1" x14ac:dyDescent="0.3">
      <c r="A106" s="39"/>
      <c r="B106" s="42"/>
      <c r="C106" s="42"/>
      <c r="D106" s="42" t="s">
        <v>16</v>
      </c>
      <c r="E106" s="43" t="s">
        <v>126</v>
      </c>
      <c r="F106" s="43"/>
      <c r="G106" s="43"/>
      <c r="H106" s="44"/>
      <c r="I106" s="45"/>
      <c r="J106" s="227">
        <f>SUM(J107:J109)</f>
        <v>4924773.5999999996</v>
      </c>
      <c r="K106" s="46">
        <f>SUM(K107:K109)</f>
        <v>5079667.5</v>
      </c>
      <c r="L106" s="47">
        <f t="shared" si="4"/>
        <v>-154893.90000000037</v>
      </c>
      <c r="M106" s="48">
        <f t="shared" si="5"/>
        <v>-3.0492921042568313E-2</v>
      </c>
      <c r="N106" s="49" t="s">
        <v>15</v>
      </c>
      <c r="O106" s="49"/>
    </row>
    <row r="107" spans="1:16" ht="27" customHeight="1" x14ac:dyDescent="0.3">
      <c r="A107" s="105"/>
      <c r="B107" s="108"/>
      <c r="C107" s="108"/>
      <c r="D107" s="108"/>
      <c r="E107" s="166" t="s">
        <v>27</v>
      </c>
      <c r="F107" s="166" t="s">
        <v>127</v>
      </c>
      <c r="G107" s="109"/>
      <c r="H107" s="167"/>
      <c r="I107" s="168"/>
      <c r="J107" s="227">
        <v>4924773.5999999996</v>
      </c>
      <c r="K107" s="54">
        <v>5079667.5</v>
      </c>
      <c r="L107" s="55">
        <f t="shared" si="4"/>
        <v>-154893.90000000037</v>
      </c>
      <c r="M107" s="56">
        <f t="shared" si="5"/>
        <v>-3.0492921042568313E-2</v>
      </c>
      <c r="N107" s="49" t="s">
        <v>15</v>
      </c>
      <c r="O107" s="49"/>
    </row>
    <row r="108" spans="1:16" ht="27" customHeight="1" x14ac:dyDescent="0.3">
      <c r="A108" s="39"/>
      <c r="B108" s="42"/>
      <c r="C108" s="42"/>
      <c r="D108" s="108"/>
      <c r="E108" s="166" t="s">
        <v>29</v>
      </c>
      <c r="F108" s="51" t="s">
        <v>128</v>
      </c>
      <c r="G108" s="43"/>
      <c r="H108" s="52"/>
      <c r="I108" s="53"/>
      <c r="J108" s="227">
        <v>0</v>
      </c>
      <c r="K108" s="54">
        <v>0</v>
      </c>
      <c r="L108" s="55">
        <f t="shared" si="4"/>
        <v>0</v>
      </c>
      <c r="M108" s="56" t="str">
        <f t="shared" si="5"/>
        <v xml:space="preserve">-    </v>
      </c>
      <c r="N108" s="49" t="s">
        <v>15</v>
      </c>
      <c r="O108" s="49"/>
    </row>
    <row r="109" spans="1:16" ht="27" customHeight="1" x14ac:dyDescent="0.3">
      <c r="A109" s="39"/>
      <c r="B109" s="42"/>
      <c r="C109" s="42"/>
      <c r="D109" s="108"/>
      <c r="E109" s="166" t="s">
        <v>52</v>
      </c>
      <c r="F109" s="51" t="s">
        <v>129</v>
      </c>
      <c r="G109" s="43"/>
      <c r="H109" s="52"/>
      <c r="I109" s="53"/>
      <c r="J109" s="227">
        <v>0</v>
      </c>
      <c r="K109" s="54">
        <v>0</v>
      </c>
      <c r="L109" s="55">
        <f t="shared" si="4"/>
        <v>0</v>
      </c>
      <c r="M109" s="56" t="str">
        <f t="shared" si="5"/>
        <v xml:space="preserve">-    </v>
      </c>
      <c r="N109" s="49" t="s">
        <v>15</v>
      </c>
      <c r="O109" s="49"/>
    </row>
    <row r="110" spans="1:16" ht="27" customHeight="1" x14ac:dyDescent="0.3">
      <c r="A110" s="39"/>
      <c r="B110" s="42"/>
      <c r="C110" s="42"/>
      <c r="D110" s="42" t="s">
        <v>18</v>
      </c>
      <c r="E110" s="43" t="s">
        <v>130</v>
      </c>
      <c r="F110" s="43"/>
      <c r="G110" s="43"/>
      <c r="H110" s="44"/>
      <c r="I110" s="45"/>
      <c r="J110" s="227">
        <v>36212656.800000004</v>
      </c>
      <c r="K110" s="46">
        <v>35444856.710000008</v>
      </c>
      <c r="L110" s="47">
        <f t="shared" si="4"/>
        <v>767800.08999999613</v>
      </c>
      <c r="M110" s="48">
        <f t="shared" si="5"/>
        <v>2.166181954922046E-2</v>
      </c>
      <c r="N110" s="49" t="s">
        <v>15</v>
      </c>
      <c r="O110" s="49"/>
    </row>
    <row r="111" spans="1:16" ht="27" customHeight="1" x14ac:dyDescent="0.3">
      <c r="A111" s="39"/>
      <c r="B111" s="42"/>
      <c r="C111" s="42"/>
      <c r="D111" s="42" t="s">
        <v>20</v>
      </c>
      <c r="E111" s="43" t="s">
        <v>131</v>
      </c>
      <c r="F111" s="43"/>
      <c r="G111" s="43"/>
      <c r="H111" s="44"/>
      <c r="I111" s="45"/>
      <c r="J111" s="227">
        <v>5724.07</v>
      </c>
      <c r="K111" s="46">
        <v>5994.98</v>
      </c>
      <c r="L111" s="47">
        <f t="shared" si="4"/>
        <v>-270.90999999999985</v>
      </c>
      <c r="M111" s="48">
        <f t="shared" si="5"/>
        <v>-4.5189475194245834E-2</v>
      </c>
      <c r="N111" s="49" t="s">
        <v>15</v>
      </c>
      <c r="O111" s="49"/>
    </row>
    <row r="112" spans="1:16" ht="27" customHeight="1" x14ac:dyDescent="0.3">
      <c r="A112" s="39"/>
      <c r="B112" s="42"/>
      <c r="C112" s="42"/>
      <c r="D112" s="42" t="s">
        <v>22</v>
      </c>
      <c r="E112" s="43" t="s">
        <v>132</v>
      </c>
      <c r="F112" s="43"/>
      <c r="G112" s="43"/>
      <c r="H112" s="44"/>
      <c r="I112" s="45"/>
      <c r="J112" s="227">
        <v>12767022.33</v>
      </c>
      <c r="K112" s="46">
        <v>11279312.4</v>
      </c>
      <c r="L112" s="47">
        <f t="shared" si="4"/>
        <v>1487709.9299999997</v>
      </c>
      <c r="M112" s="48">
        <f t="shared" si="5"/>
        <v>0.1318972183091586</v>
      </c>
      <c r="N112" s="49" t="s">
        <v>15</v>
      </c>
      <c r="O112" s="49"/>
    </row>
    <row r="113" spans="1:16" ht="27" customHeight="1" x14ac:dyDescent="0.3">
      <c r="A113" s="39"/>
      <c r="B113" s="42"/>
      <c r="C113" s="163" t="s">
        <v>47</v>
      </c>
      <c r="D113" s="32" t="s">
        <v>133</v>
      </c>
      <c r="E113" s="41"/>
      <c r="F113" s="43"/>
      <c r="G113" s="43"/>
      <c r="H113" s="164"/>
      <c r="I113" s="165"/>
      <c r="J113" s="230">
        <v>520459.34</v>
      </c>
      <c r="K113" s="169">
        <v>523710.04</v>
      </c>
      <c r="L113" s="170">
        <f t="shared" si="4"/>
        <v>-3250.6999999999534</v>
      </c>
      <c r="M113" s="37">
        <f t="shared" si="5"/>
        <v>-6.2070606857182907E-3</v>
      </c>
      <c r="N113" s="49" t="s">
        <v>15</v>
      </c>
      <c r="O113" s="49"/>
    </row>
    <row r="114" spans="1:16" ht="27" customHeight="1" x14ac:dyDescent="0.3">
      <c r="A114" s="39"/>
      <c r="B114" s="42"/>
      <c r="C114" s="163" t="s">
        <v>102</v>
      </c>
      <c r="D114" s="32" t="s">
        <v>134</v>
      </c>
      <c r="E114" s="41"/>
      <c r="F114" s="43"/>
      <c r="G114" s="43"/>
      <c r="H114" s="164"/>
      <c r="I114" s="165"/>
      <c r="J114" s="230">
        <v>0</v>
      </c>
      <c r="K114" s="169">
        <v>0</v>
      </c>
      <c r="L114" s="170">
        <f>J114-K114</f>
        <v>0</v>
      </c>
      <c r="M114" s="37" t="str">
        <f>IF(K114=0,"-    ",L114/K114)</f>
        <v xml:space="preserve">-    </v>
      </c>
      <c r="N114" s="49" t="s">
        <v>15</v>
      </c>
      <c r="O114" s="49"/>
    </row>
    <row r="115" spans="1:16" ht="27" customHeight="1" x14ac:dyDescent="0.3">
      <c r="A115" s="97"/>
      <c r="B115" s="100"/>
      <c r="C115" s="158" t="s">
        <v>135</v>
      </c>
      <c r="D115" s="96" t="s">
        <v>136</v>
      </c>
      <c r="E115" s="99"/>
      <c r="F115" s="80"/>
      <c r="G115" s="80"/>
      <c r="H115" s="159"/>
      <c r="I115" s="160"/>
      <c r="J115" s="230">
        <v>0</v>
      </c>
      <c r="K115" s="161">
        <v>2482678</v>
      </c>
      <c r="L115" s="162">
        <f t="shared" si="4"/>
        <v>-2482678</v>
      </c>
      <c r="M115" s="94">
        <f t="shared" si="5"/>
        <v>-1</v>
      </c>
      <c r="N115" s="49" t="s">
        <v>15</v>
      </c>
      <c r="O115" s="49"/>
    </row>
    <row r="116" spans="1:16" ht="27" customHeight="1" x14ac:dyDescent="0.3">
      <c r="A116" s="97"/>
      <c r="B116" s="100"/>
      <c r="C116" s="158" t="s">
        <v>137</v>
      </c>
      <c r="D116" s="96" t="s">
        <v>138</v>
      </c>
      <c r="E116" s="99"/>
      <c r="F116" s="80"/>
      <c r="G116" s="80"/>
      <c r="H116" s="159"/>
      <c r="I116" s="160"/>
      <c r="J116" s="230">
        <v>238694.75</v>
      </c>
      <c r="K116" s="161">
        <v>-2271070.2199999997</v>
      </c>
      <c r="L116" s="162">
        <f t="shared" si="4"/>
        <v>2509764.9699999997</v>
      </c>
      <c r="M116" s="94">
        <f t="shared" si="5"/>
        <v>-1.1051023204381589</v>
      </c>
      <c r="N116" s="49" t="s">
        <v>15</v>
      </c>
      <c r="O116" s="49"/>
    </row>
    <row r="117" spans="1:16" ht="27" customHeight="1" x14ac:dyDescent="0.3">
      <c r="A117" s="97"/>
      <c r="B117" s="100"/>
      <c r="C117" s="158" t="s">
        <v>139</v>
      </c>
      <c r="D117" s="96" t="s">
        <v>140</v>
      </c>
      <c r="E117" s="99"/>
      <c r="F117" s="80"/>
      <c r="G117" s="80"/>
      <c r="H117" s="159"/>
      <c r="I117" s="160"/>
      <c r="J117" s="230">
        <v>615.04999999999995</v>
      </c>
      <c r="K117" s="161">
        <v>27087.09</v>
      </c>
      <c r="L117" s="162">
        <f t="shared" si="4"/>
        <v>-26472.04</v>
      </c>
      <c r="M117" s="94">
        <f t="shared" si="5"/>
        <v>-0.97729361108926804</v>
      </c>
      <c r="N117" s="49" t="s">
        <v>15</v>
      </c>
      <c r="O117" s="49"/>
    </row>
    <row r="118" spans="1:16" ht="27" customHeight="1" x14ac:dyDescent="0.3">
      <c r="A118" s="120"/>
      <c r="B118" s="72" t="s">
        <v>59</v>
      </c>
      <c r="C118" s="72"/>
      <c r="D118" s="72"/>
      <c r="E118" s="72"/>
      <c r="F118" s="72"/>
      <c r="G118" s="72"/>
      <c r="H118" s="73"/>
      <c r="I118" s="74"/>
      <c r="J118" s="75">
        <f>J103+J104+SUM(J113:J117)</f>
        <v>75349487.210000008</v>
      </c>
      <c r="K118" s="75">
        <f>K103+K104+SUM(K113:K117)</f>
        <v>73251777.769999996</v>
      </c>
      <c r="L118" s="76">
        <f t="shared" si="4"/>
        <v>2097709.4400000125</v>
      </c>
      <c r="M118" s="77">
        <f t="shared" si="5"/>
        <v>2.863697651934834E-2</v>
      </c>
      <c r="N118" s="49" t="s">
        <v>15</v>
      </c>
      <c r="O118" s="49"/>
    </row>
    <row r="119" spans="1:16" ht="20.25" customHeight="1" x14ac:dyDescent="0.3">
      <c r="A119" s="78"/>
      <c r="B119" s="100"/>
      <c r="C119" s="80"/>
      <c r="D119" s="80"/>
      <c r="E119" s="80"/>
      <c r="F119" s="80"/>
      <c r="G119" s="80"/>
      <c r="H119" s="171"/>
      <c r="I119" s="172"/>
      <c r="J119" s="173"/>
      <c r="K119" s="173"/>
      <c r="L119" s="174"/>
      <c r="M119" s="85"/>
      <c r="N119" s="49" t="s">
        <v>15</v>
      </c>
      <c r="O119" s="49"/>
    </row>
    <row r="120" spans="1:16" ht="27" customHeight="1" x14ac:dyDescent="0.3">
      <c r="A120" s="87" t="s">
        <v>60</v>
      </c>
      <c r="B120" s="175" t="s">
        <v>141</v>
      </c>
      <c r="C120" s="96"/>
      <c r="D120" s="96"/>
      <c r="E120" s="96"/>
      <c r="F120" s="96"/>
      <c r="G120" s="96"/>
      <c r="H120" s="159"/>
      <c r="I120" s="160"/>
      <c r="J120" s="230"/>
      <c r="K120" s="161"/>
      <c r="L120" s="162"/>
      <c r="M120" s="94"/>
      <c r="N120" s="49" t="s">
        <v>15</v>
      </c>
      <c r="O120" s="49"/>
    </row>
    <row r="121" spans="1:16" ht="27" customHeight="1" x14ac:dyDescent="0.3">
      <c r="A121" s="39"/>
      <c r="B121" s="41"/>
      <c r="C121" s="163" t="s">
        <v>13</v>
      </c>
      <c r="D121" s="32" t="s">
        <v>142</v>
      </c>
      <c r="E121" s="43"/>
      <c r="F121" s="43"/>
      <c r="G121" s="43"/>
      <c r="H121" s="164"/>
      <c r="I121" s="165"/>
      <c r="J121" s="230">
        <v>0</v>
      </c>
      <c r="K121" s="169">
        <v>0</v>
      </c>
      <c r="L121" s="170">
        <f t="shared" si="4"/>
        <v>0</v>
      </c>
      <c r="M121" s="37" t="str">
        <f t="shared" si="5"/>
        <v xml:space="preserve">-    </v>
      </c>
      <c r="N121" s="49" t="s">
        <v>15</v>
      </c>
      <c r="O121" s="49"/>
    </row>
    <row r="122" spans="1:16" ht="27" customHeight="1" x14ac:dyDescent="0.3">
      <c r="A122" s="39"/>
      <c r="B122" s="41"/>
      <c r="C122" s="163" t="s">
        <v>16</v>
      </c>
      <c r="D122" s="32" t="s">
        <v>143</v>
      </c>
      <c r="E122" s="43"/>
      <c r="F122" s="43"/>
      <c r="G122" s="43"/>
      <c r="H122" s="164"/>
      <c r="I122" s="165"/>
      <c r="J122" s="230">
        <v>23411247.460000001</v>
      </c>
      <c r="K122" s="169">
        <v>23709313.77</v>
      </c>
      <c r="L122" s="170">
        <f t="shared" si="4"/>
        <v>-298066.30999999866</v>
      </c>
      <c r="M122" s="37">
        <f t="shared" si="5"/>
        <v>-1.2571697050850521E-2</v>
      </c>
      <c r="N122" s="49" t="s">
        <v>15</v>
      </c>
      <c r="O122" s="49"/>
    </row>
    <row r="123" spans="1:16" ht="27" customHeight="1" x14ac:dyDescent="0.3">
      <c r="A123" s="39"/>
      <c r="B123" s="41"/>
      <c r="C123" s="163" t="s">
        <v>18</v>
      </c>
      <c r="D123" s="32" t="s">
        <v>144</v>
      </c>
      <c r="E123" s="43"/>
      <c r="F123" s="43"/>
      <c r="G123" s="43"/>
      <c r="H123" s="164"/>
      <c r="I123" s="165"/>
      <c r="J123" s="230">
        <v>0</v>
      </c>
      <c r="K123" s="169">
        <v>0</v>
      </c>
      <c r="L123" s="170">
        <f t="shared" si="4"/>
        <v>0</v>
      </c>
      <c r="M123" s="37" t="str">
        <f t="shared" si="5"/>
        <v xml:space="preserve">-    </v>
      </c>
      <c r="N123" s="49" t="s">
        <v>15</v>
      </c>
      <c r="O123" s="49"/>
    </row>
    <row r="124" spans="1:16" ht="27" customHeight="1" x14ac:dyDescent="0.3">
      <c r="A124" s="39"/>
      <c r="B124" s="41"/>
      <c r="C124" s="163" t="s">
        <v>20</v>
      </c>
      <c r="D124" s="32" t="s">
        <v>145</v>
      </c>
      <c r="E124" s="43"/>
      <c r="F124" s="43"/>
      <c r="G124" s="43"/>
      <c r="H124" s="164"/>
      <c r="I124" s="165"/>
      <c r="J124" s="230">
        <v>11390481.229999999</v>
      </c>
      <c r="K124" s="169">
        <v>17089939.309999999</v>
      </c>
      <c r="L124" s="170">
        <f t="shared" si="4"/>
        <v>-5699458.0800000001</v>
      </c>
      <c r="M124" s="37">
        <f t="shared" si="5"/>
        <v>-0.3334978537147304</v>
      </c>
      <c r="N124" s="49" t="s">
        <v>15</v>
      </c>
      <c r="O124" s="49"/>
    </row>
    <row r="125" spans="1:16" ht="27" customHeight="1" x14ac:dyDescent="0.3">
      <c r="A125" s="39"/>
      <c r="B125" s="176"/>
      <c r="C125" s="163" t="s">
        <v>22</v>
      </c>
      <c r="D125" s="32" t="s">
        <v>146</v>
      </c>
      <c r="E125" s="43"/>
      <c r="F125" s="43"/>
      <c r="G125" s="43"/>
      <c r="H125" s="164"/>
      <c r="I125" s="165"/>
      <c r="J125" s="230">
        <v>2285415.2000000002</v>
      </c>
      <c r="K125" s="169">
        <v>1248060</v>
      </c>
      <c r="L125" s="170">
        <f t="shared" si="4"/>
        <v>1037355.2000000002</v>
      </c>
      <c r="M125" s="37">
        <f t="shared" si="5"/>
        <v>0.83117414226880137</v>
      </c>
      <c r="N125" s="49" t="s">
        <v>15</v>
      </c>
      <c r="O125" s="49"/>
    </row>
    <row r="126" spans="1:16" s="177" customFormat="1" ht="27" customHeight="1" x14ac:dyDescent="0.3">
      <c r="A126" s="120"/>
      <c r="B126" s="72" t="s">
        <v>108</v>
      </c>
      <c r="C126" s="72"/>
      <c r="D126" s="72"/>
      <c r="E126" s="72"/>
      <c r="F126" s="72"/>
      <c r="G126" s="72"/>
      <c r="H126" s="73"/>
      <c r="I126" s="74"/>
      <c r="J126" s="75">
        <f>SUM(J121:J125)</f>
        <v>37087143.890000001</v>
      </c>
      <c r="K126" s="75">
        <f>SUM(K121:K125)</f>
        <v>42047313.079999998</v>
      </c>
      <c r="L126" s="76">
        <f t="shared" si="4"/>
        <v>-4960169.1899999976</v>
      </c>
      <c r="M126" s="77">
        <f t="shared" si="5"/>
        <v>-0.11796637708009279</v>
      </c>
      <c r="N126" s="49" t="s">
        <v>15</v>
      </c>
      <c r="O126" s="49"/>
      <c r="P126" s="13"/>
    </row>
    <row r="127" spans="1:16" s="177" customFormat="1" ht="13.5" customHeight="1" x14ac:dyDescent="0.3">
      <c r="A127" s="78"/>
      <c r="B127" s="100"/>
      <c r="C127" s="80"/>
      <c r="D127" s="80"/>
      <c r="E127" s="80"/>
      <c r="F127" s="80"/>
      <c r="G127" s="80"/>
      <c r="H127" s="171"/>
      <c r="I127" s="172"/>
      <c r="J127" s="173"/>
      <c r="K127" s="173"/>
      <c r="L127" s="174"/>
      <c r="M127" s="85"/>
      <c r="N127" s="49" t="s">
        <v>15</v>
      </c>
      <c r="O127" s="49"/>
      <c r="P127" s="13"/>
    </row>
    <row r="128" spans="1:16" s="177" customFormat="1" ht="27" customHeight="1" x14ac:dyDescent="0.3">
      <c r="A128" s="87" t="s">
        <v>109</v>
      </c>
      <c r="B128" s="175" t="s">
        <v>147</v>
      </c>
      <c r="C128" s="96"/>
      <c r="D128" s="96"/>
      <c r="E128" s="96"/>
      <c r="F128" s="96"/>
      <c r="G128" s="96"/>
      <c r="H128" s="159"/>
      <c r="I128" s="160"/>
      <c r="J128" s="161"/>
      <c r="K128" s="161"/>
      <c r="L128" s="162"/>
      <c r="M128" s="94"/>
      <c r="N128" s="49" t="s">
        <v>15</v>
      </c>
      <c r="O128" s="49"/>
      <c r="P128" s="13"/>
    </row>
    <row r="129" spans="1:16" s="177" customFormat="1" ht="27" customHeight="1" x14ac:dyDescent="0.3">
      <c r="A129" s="97"/>
      <c r="B129" s="99"/>
      <c r="C129" s="158" t="s">
        <v>13</v>
      </c>
      <c r="D129" s="96" t="s">
        <v>148</v>
      </c>
      <c r="E129" s="99"/>
      <c r="F129" s="80"/>
      <c r="G129" s="80"/>
      <c r="H129" s="159"/>
      <c r="I129" s="160"/>
      <c r="J129" s="230">
        <v>0</v>
      </c>
      <c r="K129" s="161">
        <v>0</v>
      </c>
      <c r="L129" s="162">
        <f t="shared" si="4"/>
        <v>0</v>
      </c>
      <c r="M129" s="94" t="str">
        <f t="shared" si="5"/>
        <v xml:space="preserve">-    </v>
      </c>
      <c r="N129" s="49" t="s">
        <v>15</v>
      </c>
      <c r="O129" s="49"/>
      <c r="P129" s="13"/>
    </row>
    <row r="130" spans="1:16" s="177" customFormat="1" ht="27" customHeight="1" x14ac:dyDescent="0.3">
      <c r="A130" s="97"/>
      <c r="B130" s="99"/>
      <c r="C130" s="158" t="s">
        <v>16</v>
      </c>
      <c r="D130" s="96" t="s">
        <v>149</v>
      </c>
      <c r="E130" s="99"/>
      <c r="F130" s="80"/>
      <c r="G130" s="80"/>
      <c r="H130" s="159"/>
      <c r="I130" s="160"/>
      <c r="J130" s="230">
        <v>0</v>
      </c>
      <c r="K130" s="161">
        <v>0</v>
      </c>
      <c r="L130" s="162">
        <f t="shared" si="4"/>
        <v>0</v>
      </c>
      <c r="M130" s="94" t="str">
        <f t="shared" si="5"/>
        <v xml:space="preserve">-    </v>
      </c>
      <c r="N130" s="49" t="s">
        <v>15</v>
      </c>
      <c r="O130" s="49"/>
      <c r="P130" s="13"/>
    </row>
    <row r="131" spans="1:16" s="177" customFormat="1" ht="27" customHeight="1" x14ac:dyDescent="0.3">
      <c r="A131" s="120"/>
      <c r="B131" s="72" t="s">
        <v>113</v>
      </c>
      <c r="C131" s="72"/>
      <c r="D131" s="72"/>
      <c r="E131" s="72"/>
      <c r="F131" s="72"/>
      <c r="G131" s="72"/>
      <c r="H131" s="73"/>
      <c r="I131" s="74"/>
      <c r="J131" s="75">
        <f>SUM(J129:J130)</f>
        <v>0</v>
      </c>
      <c r="K131" s="75">
        <f>SUM(K129:K130)</f>
        <v>0</v>
      </c>
      <c r="L131" s="76">
        <f t="shared" si="4"/>
        <v>0</v>
      </c>
      <c r="M131" s="77" t="str">
        <f t="shared" si="5"/>
        <v xml:space="preserve">-    </v>
      </c>
      <c r="N131" s="49" t="s">
        <v>15</v>
      </c>
      <c r="O131" s="49"/>
      <c r="P131" s="13"/>
    </row>
    <row r="132" spans="1:16" s="177" customFormat="1" ht="12" customHeight="1" x14ac:dyDescent="0.3">
      <c r="A132" s="78"/>
      <c r="B132" s="100"/>
      <c r="C132" s="80"/>
      <c r="D132" s="80"/>
      <c r="E132" s="80"/>
      <c r="F132" s="80"/>
      <c r="G132" s="178"/>
      <c r="H132" s="179"/>
      <c r="I132" s="180"/>
      <c r="J132" s="173"/>
      <c r="K132" s="173"/>
      <c r="L132" s="174"/>
      <c r="M132" s="85"/>
      <c r="N132" s="49" t="s">
        <v>15</v>
      </c>
      <c r="O132" s="49"/>
      <c r="P132" s="13"/>
    </row>
    <row r="133" spans="1:16" s="177" customFormat="1" ht="21" customHeight="1" x14ac:dyDescent="0.3">
      <c r="A133" s="87" t="s">
        <v>115</v>
      </c>
      <c r="B133" s="224" t="s">
        <v>150</v>
      </c>
      <c r="C133" s="224"/>
      <c r="D133" s="224"/>
      <c r="E133" s="224"/>
      <c r="F133" s="224"/>
      <c r="G133" s="224"/>
      <c r="H133" s="101" t="s">
        <v>45</v>
      </c>
      <c r="I133" s="101" t="s">
        <v>46</v>
      </c>
      <c r="J133" s="161"/>
      <c r="K133" s="161"/>
      <c r="L133" s="162"/>
      <c r="M133" s="94"/>
      <c r="N133" s="49" t="s">
        <v>15</v>
      </c>
      <c r="O133" s="49"/>
      <c r="P133" s="13"/>
    </row>
    <row r="134" spans="1:16" s="177" customFormat="1" ht="27" customHeight="1" x14ac:dyDescent="0.3">
      <c r="A134" s="87"/>
      <c r="B134" s="139"/>
      <c r="C134" s="158" t="s">
        <v>13</v>
      </c>
      <c r="D134" s="96" t="s">
        <v>151</v>
      </c>
      <c r="E134" s="96"/>
      <c r="F134" s="96"/>
      <c r="G134" s="181"/>
      <c r="H134" s="156"/>
      <c r="I134" s="155"/>
      <c r="J134" s="230">
        <v>0</v>
      </c>
      <c r="K134" s="161">
        <v>0</v>
      </c>
      <c r="L134" s="162">
        <f t="shared" ref="L134:L148" si="6">J134-K134</f>
        <v>0</v>
      </c>
      <c r="M134" s="94" t="str">
        <f t="shared" ref="M134:M148" si="7">IF(K134=0,"-    ",L134/K134)</f>
        <v xml:space="preserve">-    </v>
      </c>
      <c r="N134" s="49" t="s">
        <v>15</v>
      </c>
      <c r="O134" s="49"/>
      <c r="P134" s="13"/>
    </row>
    <row r="135" spans="1:16" s="177" customFormat="1" ht="27" customHeight="1" x14ac:dyDescent="0.3">
      <c r="A135" s="87"/>
      <c r="B135" s="139"/>
      <c r="C135" s="158" t="s">
        <v>16</v>
      </c>
      <c r="D135" s="32" t="s">
        <v>152</v>
      </c>
      <c r="E135" s="32"/>
      <c r="F135" s="163"/>
      <c r="G135" s="182"/>
      <c r="H135" s="160"/>
      <c r="I135" s="160"/>
      <c r="J135" s="230">
        <v>0</v>
      </c>
      <c r="K135" s="161">
        <v>0</v>
      </c>
      <c r="L135" s="162">
        <f t="shared" si="6"/>
        <v>0</v>
      </c>
      <c r="M135" s="94" t="str">
        <f t="shared" si="7"/>
        <v xml:space="preserve">-    </v>
      </c>
      <c r="N135" s="49" t="s">
        <v>15</v>
      </c>
      <c r="O135" s="49"/>
      <c r="P135" s="13"/>
    </row>
    <row r="136" spans="1:16" s="177" customFormat="1" ht="27" customHeight="1" x14ac:dyDescent="0.3">
      <c r="A136" s="87"/>
      <c r="B136" s="139"/>
      <c r="C136" s="163" t="s">
        <v>18</v>
      </c>
      <c r="D136" s="32" t="s">
        <v>153</v>
      </c>
      <c r="E136" s="32"/>
      <c r="F136" s="32"/>
      <c r="G136" s="182"/>
      <c r="H136" s="160"/>
      <c r="I136" s="160"/>
      <c r="J136" s="230">
        <v>0</v>
      </c>
      <c r="K136" s="161">
        <v>0</v>
      </c>
      <c r="L136" s="162">
        <f t="shared" si="6"/>
        <v>0</v>
      </c>
      <c r="M136" s="94" t="str">
        <f t="shared" si="7"/>
        <v xml:space="preserve">-    </v>
      </c>
      <c r="N136" s="49" t="s">
        <v>15</v>
      </c>
      <c r="O136" s="49"/>
      <c r="P136" s="13"/>
    </row>
    <row r="137" spans="1:16" s="177" customFormat="1" ht="27" customHeight="1" x14ac:dyDescent="0.3">
      <c r="A137" s="87"/>
      <c r="B137" s="139"/>
      <c r="C137" s="158" t="s">
        <v>20</v>
      </c>
      <c r="D137" s="96" t="s">
        <v>154</v>
      </c>
      <c r="E137" s="96"/>
      <c r="F137" s="96"/>
      <c r="G137" s="181"/>
      <c r="H137" s="160"/>
      <c r="I137" s="160"/>
      <c r="J137" s="230">
        <v>0</v>
      </c>
      <c r="K137" s="161">
        <v>0</v>
      </c>
      <c r="L137" s="162">
        <f t="shared" si="6"/>
        <v>0</v>
      </c>
      <c r="M137" s="94" t="str">
        <f t="shared" si="7"/>
        <v xml:space="preserve">-    </v>
      </c>
      <c r="N137" s="49" t="s">
        <v>15</v>
      </c>
      <c r="O137" s="49"/>
      <c r="P137" s="13"/>
    </row>
    <row r="138" spans="1:16" s="177" customFormat="1" ht="27" customHeight="1" x14ac:dyDescent="0.3">
      <c r="A138" s="87"/>
      <c r="B138" s="139"/>
      <c r="C138" s="163" t="s">
        <v>22</v>
      </c>
      <c r="D138" s="32" t="s">
        <v>155</v>
      </c>
      <c r="E138" s="32"/>
      <c r="F138" s="163"/>
      <c r="G138" s="182"/>
      <c r="H138" s="161">
        <f>SUM(H139:H144)</f>
        <v>393910.66</v>
      </c>
      <c r="I138" s="161">
        <f>SUM(I139:I144)</f>
        <v>0</v>
      </c>
      <c r="J138" s="230">
        <f>SUM(J139:J144)</f>
        <v>393910.66</v>
      </c>
      <c r="K138" s="161">
        <f>SUM(K139:K144)</f>
        <v>405899.91000000003</v>
      </c>
      <c r="L138" s="162">
        <f t="shared" si="6"/>
        <v>-11989.250000000058</v>
      </c>
      <c r="M138" s="94">
        <f t="shared" si="7"/>
        <v>-2.9537454196528541E-2</v>
      </c>
      <c r="N138" s="49" t="s">
        <v>15</v>
      </c>
      <c r="O138" s="49"/>
      <c r="P138" s="13"/>
    </row>
    <row r="139" spans="1:16" s="177" customFormat="1" ht="27" customHeight="1" x14ac:dyDescent="0.3">
      <c r="A139" s="87"/>
      <c r="B139" s="41"/>
      <c r="C139" s="42"/>
      <c r="D139" s="60" t="s">
        <v>27</v>
      </c>
      <c r="E139" s="51" t="s">
        <v>156</v>
      </c>
      <c r="F139" s="51"/>
      <c r="G139" s="183"/>
      <c r="H139" s="160"/>
      <c r="I139" s="160"/>
      <c r="J139" s="230">
        <v>0</v>
      </c>
      <c r="K139" s="161">
        <v>0</v>
      </c>
      <c r="L139" s="162">
        <f t="shared" si="6"/>
        <v>0</v>
      </c>
      <c r="M139" s="94" t="str">
        <f t="shared" si="7"/>
        <v xml:space="preserve">-    </v>
      </c>
      <c r="N139" s="49" t="s">
        <v>15</v>
      </c>
      <c r="O139" s="49"/>
      <c r="P139" s="13"/>
    </row>
    <row r="140" spans="1:16" s="177" customFormat="1" ht="36.75" customHeight="1" x14ac:dyDescent="0.3">
      <c r="A140" s="87"/>
      <c r="B140" s="41"/>
      <c r="C140" s="42"/>
      <c r="D140" s="184" t="s">
        <v>29</v>
      </c>
      <c r="E140" s="225" t="s">
        <v>157</v>
      </c>
      <c r="F140" s="225"/>
      <c r="G140" s="226"/>
      <c r="H140" s="185"/>
      <c r="I140" s="185"/>
      <c r="J140" s="230">
        <v>0</v>
      </c>
      <c r="K140" s="161">
        <v>0</v>
      </c>
      <c r="L140" s="162">
        <f t="shared" si="6"/>
        <v>0</v>
      </c>
      <c r="M140" s="94" t="str">
        <f t="shared" si="7"/>
        <v xml:space="preserve">-    </v>
      </c>
      <c r="N140" s="49" t="s">
        <v>15</v>
      </c>
      <c r="O140" s="49"/>
      <c r="P140" s="13"/>
    </row>
    <row r="141" spans="1:16" s="177" customFormat="1" ht="33" customHeight="1" x14ac:dyDescent="0.3">
      <c r="A141" s="87"/>
      <c r="B141" s="41"/>
      <c r="C141" s="42"/>
      <c r="D141" s="184" t="s">
        <v>52</v>
      </c>
      <c r="E141" s="225" t="s">
        <v>158</v>
      </c>
      <c r="F141" s="225"/>
      <c r="G141" s="226"/>
      <c r="H141" s="185"/>
      <c r="I141" s="185"/>
      <c r="J141" s="230">
        <v>0</v>
      </c>
      <c r="K141" s="161">
        <v>0</v>
      </c>
      <c r="L141" s="162">
        <f t="shared" si="6"/>
        <v>0</v>
      </c>
      <c r="M141" s="94" t="str">
        <f t="shared" si="7"/>
        <v xml:space="preserve">-    </v>
      </c>
      <c r="N141" s="49" t="s">
        <v>15</v>
      </c>
      <c r="O141" s="49"/>
      <c r="P141" s="13"/>
    </row>
    <row r="142" spans="1:16" s="177" customFormat="1" ht="27" customHeight="1" x14ac:dyDescent="0.3">
      <c r="A142" s="87"/>
      <c r="B142" s="41"/>
      <c r="C142" s="42"/>
      <c r="D142" s="184" t="s">
        <v>54</v>
      </c>
      <c r="E142" s="166" t="s">
        <v>159</v>
      </c>
      <c r="F142" s="166"/>
      <c r="G142" s="102"/>
      <c r="H142" s="185">
        <f>J142</f>
        <v>393896.95999999996</v>
      </c>
      <c r="I142" s="185"/>
      <c r="J142" s="187">
        <v>393896.95999999996</v>
      </c>
      <c r="K142" s="187">
        <v>403440.84</v>
      </c>
      <c r="L142" s="188">
        <f t="shared" si="6"/>
        <v>-9543.8800000000629</v>
      </c>
      <c r="M142" s="189">
        <f t="shared" si="7"/>
        <v>-2.3656206942262122E-2</v>
      </c>
      <c r="N142" s="49" t="s">
        <v>15</v>
      </c>
      <c r="O142" s="49"/>
      <c r="P142" s="13"/>
    </row>
    <row r="143" spans="1:16" s="177" customFormat="1" ht="27" customHeight="1" x14ac:dyDescent="0.3">
      <c r="A143" s="87"/>
      <c r="B143" s="41"/>
      <c r="C143" s="42"/>
      <c r="D143" s="184" t="s">
        <v>160</v>
      </c>
      <c r="E143" s="166" t="s">
        <v>161</v>
      </c>
      <c r="F143" s="166"/>
      <c r="G143" s="102"/>
      <c r="H143" s="185"/>
      <c r="I143" s="185"/>
      <c r="J143" s="187">
        <v>0</v>
      </c>
      <c r="K143" s="186">
        <v>0</v>
      </c>
      <c r="L143" s="190">
        <f t="shared" si="6"/>
        <v>0</v>
      </c>
      <c r="M143" s="191" t="str">
        <f t="shared" si="7"/>
        <v xml:space="preserve">-    </v>
      </c>
      <c r="N143" s="49" t="s">
        <v>15</v>
      </c>
      <c r="O143" s="49"/>
      <c r="P143" s="13"/>
    </row>
    <row r="144" spans="1:16" s="177" customFormat="1" ht="27" customHeight="1" x14ac:dyDescent="0.3">
      <c r="A144" s="87"/>
      <c r="B144" s="99"/>
      <c r="C144" s="42"/>
      <c r="D144" s="184" t="s">
        <v>162</v>
      </c>
      <c r="E144" s="192" t="s">
        <v>163</v>
      </c>
      <c r="F144" s="80"/>
      <c r="G144" s="193"/>
      <c r="H144" s="185">
        <f>J144</f>
        <v>13.7</v>
      </c>
      <c r="I144" s="160"/>
      <c r="J144" s="187">
        <v>13.7</v>
      </c>
      <c r="K144" s="186">
        <v>2459.0700000000002</v>
      </c>
      <c r="L144" s="190">
        <f t="shared" si="6"/>
        <v>-2445.3700000000003</v>
      </c>
      <c r="M144" s="191">
        <f t="shared" si="7"/>
        <v>-0.99442878811908575</v>
      </c>
      <c r="N144" s="49" t="s">
        <v>15</v>
      </c>
      <c r="O144" s="49"/>
      <c r="P144" s="13"/>
    </row>
    <row r="145" spans="1:16" s="177" customFormat="1" ht="27" customHeight="1" x14ac:dyDescent="0.3">
      <c r="A145" s="87"/>
      <c r="B145" s="99"/>
      <c r="C145" s="158" t="s">
        <v>37</v>
      </c>
      <c r="D145" s="209" t="s">
        <v>164</v>
      </c>
      <c r="E145" s="209"/>
      <c r="F145" s="209"/>
      <c r="G145" s="210"/>
      <c r="H145" s="160"/>
      <c r="I145" s="160"/>
      <c r="J145" s="230">
        <v>0</v>
      </c>
      <c r="K145" s="161">
        <v>0</v>
      </c>
      <c r="L145" s="162">
        <f t="shared" si="6"/>
        <v>0</v>
      </c>
      <c r="M145" s="94" t="str">
        <f t="shared" si="7"/>
        <v xml:space="preserve">-    </v>
      </c>
      <c r="N145" s="49" t="s">
        <v>15</v>
      </c>
      <c r="O145" s="49"/>
      <c r="P145" s="13"/>
    </row>
    <row r="146" spans="1:16" s="177" customFormat="1" ht="27" customHeight="1" x14ac:dyDescent="0.3">
      <c r="A146" s="87"/>
      <c r="B146" s="99"/>
      <c r="C146" s="158" t="s">
        <v>39</v>
      </c>
      <c r="D146" s="96" t="s">
        <v>165</v>
      </c>
      <c r="E146" s="96"/>
      <c r="F146" s="96"/>
      <c r="G146" s="181"/>
      <c r="H146" s="160">
        <f>J146</f>
        <v>32512239.670000002</v>
      </c>
      <c r="I146" s="160"/>
      <c r="J146" s="230">
        <v>32512239.670000002</v>
      </c>
      <c r="K146" s="161">
        <v>34512567.799999997</v>
      </c>
      <c r="L146" s="162">
        <f t="shared" si="6"/>
        <v>-2000328.1299999952</v>
      </c>
      <c r="M146" s="94">
        <f t="shared" si="7"/>
        <v>-5.7959411817511748E-2</v>
      </c>
      <c r="N146" s="49" t="s">
        <v>15</v>
      </c>
      <c r="O146" s="49"/>
      <c r="P146" s="13"/>
    </row>
    <row r="147" spans="1:16" s="177" customFormat="1" ht="27" customHeight="1" x14ac:dyDescent="0.3">
      <c r="A147" s="194"/>
      <c r="B147" s="99"/>
      <c r="C147" s="158" t="s">
        <v>41</v>
      </c>
      <c r="D147" s="96" t="s">
        <v>166</v>
      </c>
      <c r="E147" s="96"/>
      <c r="F147" s="158"/>
      <c r="G147" s="181"/>
      <c r="H147" s="160">
        <f>J147</f>
        <v>9627.92</v>
      </c>
      <c r="I147" s="160"/>
      <c r="J147" s="230">
        <v>9627.92</v>
      </c>
      <c r="K147" s="161">
        <v>123.31</v>
      </c>
      <c r="L147" s="162">
        <f t="shared" si="6"/>
        <v>9504.61</v>
      </c>
      <c r="M147" s="94">
        <f t="shared" si="7"/>
        <v>77.078987916632883</v>
      </c>
      <c r="N147" s="49" t="s">
        <v>15</v>
      </c>
      <c r="O147" s="49"/>
      <c r="P147" s="13"/>
    </row>
    <row r="148" spans="1:16" s="177" customFormat="1" ht="27" customHeight="1" x14ac:dyDescent="0.3">
      <c r="A148" s="194"/>
      <c r="B148" s="99"/>
      <c r="C148" s="158" t="s">
        <v>43</v>
      </c>
      <c r="D148" s="96" t="s">
        <v>167</v>
      </c>
      <c r="E148" s="96"/>
      <c r="F148" s="96"/>
      <c r="G148" s="181"/>
      <c r="H148" s="160">
        <f>J148</f>
        <v>4815444.28</v>
      </c>
      <c r="I148" s="160"/>
      <c r="J148" s="230">
        <v>4815444.28</v>
      </c>
      <c r="K148" s="161">
        <v>4511574.83</v>
      </c>
      <c r="L148" s="162">
        <f t="shared" si="6"/>
        <v>303869.45000000019</v>
      </c>
      <c r="M148" s="94">
        <f t="shared" si="7"/>
        <v>6.7353299335611419E-2</v>
      </c>
      <c r="N148" s="49" t="s">
        <v>15</v>
      </c>
      <c r="O148" s="49"/>
      <c r="P148" s="13"/>
    </row>
    <row r="149" spans="1:16" s="177" customFormat="1" ht="27" customHeight="1" x14ac:dyDescent="0.3">
      <c r="A149" s="194"/>
      <c r="B149" s="99"/>
      <c r="C149" s="158" t="s">
        <v>168</v>
      </c>
      <c r="D149" s="96" t="s">
        <v>169</v>
      </c>
      <c r="E149" s="96"/>
      <c r="F149" s="158"/>
      <c r="G149" s="181"/>
      <c r="H149" s="160"/>
      <c r="I149" s="160"/>
      <c r="J149" s="230">
        <v>0</v>
      </c>
      <c r="K149" s="161">
        <v>0</v>
      </c>
      <c r="L149" s="162">
        <f t="shared" si="4"/>
        <v>0</v>
      </c>
      <c r="M149" s="94" t="str">
        <f t="shared" si="5"/>
        <v xml:space="preserve">-    </v>
      </c>
      <c r="N149" s="49" t="s">
        <v>15</v>
      </c>
      <c r="O149" s="49"/>
      <c r="P149" s="13"/>
    </row>
    <row r="150" spans="1:16" s="177" customFormat="1" ht="27" customHeight="1" x14ac:dyDescent="0.3">
      <c r="A150" s="195"/>
      <c r="B150" s="99"/>
      <c r="C150" s="158" t="s">
        <v>170</v>
      </c>
      <c r="D150" s="96" t="s">
        <v>171</v>
      </c>
      <c r="E150" s="96"/>
      <c r="F150" s="96"/>
      <c r="G150" s="181"/>
      <c r="H150" s="160">
        <f t="shared" ref="H150:H151" si="8">J150</f>
        <v>2025877.1099999996</v>
      </c>
      <c r="I150" s="165"/>
      <c r="J150" s="230">
        <v>2025877.1099999996</v>
      </c>
      <c r="K150" s="169">
        <v>2227056.3600000003</v>
      </c>
      <c r="L150" s="170">
        <f t="shared" si="4"/>
        <v>-201179.2500000007</v>
      </c>
      <c r="M150" s="37">
        <f t="shared" si="5"/>
        <v>-9.0334153016226618E-2</v>
      </c>
      <c r="N150" s="49" t="s">
        <v>15</v>
      </c>
      <c r="O150" s="49"/>
      <c r="P150" s="13"/>
    </row>
    <row r="151" spans="1:16" s="177" customFormat="1" ht="27" customHeight="1" x14ac:dyDescent="0.3">
      <c r="A151" s="39"/>
      <c r="B151" s="99"/>
      <c r="C151" s="196" t="s">
        <v>172</v>
      </c>
      <c r="D151" s="197" t="s">
        <v>173</v>
      </c>
      <c r="E151" s="197"/>
      <c r="F151" s="196"/>
      <c r="G151" s="198"/>
      <c r="H151" s="160">
        <f t="shared" si="8"/>
        <v>11506650.159999998</v>
      </c>
      <c r="I151" s="45"/>
      <c r="J151" s="230">
        <v>11506650.159999998</v>
      </c>
      <c r="K151" s="35">
        <v>11923344.599999998</v>
      </c>
      <c r="L151" s="36">
        <f t="shared" si="4"/>
        <v>-416694.43999999948</v>
      </c>
      <c r="M151" s="37">
        <f t="shared" si="5"/>
        <v>-3.4947781346519123E-2</v>
      </c>
      <c r="N151" s="49" t="s">
        <v>15</v>
      </c>
      <c r="O151" s="49"/>
      <c r="P151" s="13"/>
    </row>
    <row r="152" spans="1:16" s="177" customFormat="1" ht="27" customHeight="1" x14ac:dyDescent="0.3">
      <c r="A152" s="120"/>
      <c r="B152" s="72" t="s">
        <v>121</v>
      </c>
      <c r="C152" s="72"/>
      <c r="D152" s="72"/>
      <c r="E152" s="72"/>
      <c r="F152" s="72"/>
      <c r="G152" s="199"/>
      <c r="H152" s="75">
        <f>SUM(H134:H138)+SUM(H145:H151)</f>
        <v>51263749.799999997</v>
      </c>
      <c r="I152" s="75">
        <f>SUM(I134:I138)+SUM(I145:I151)</f>
        <v>0</v>
      </c>
      <c r="J152" s="75">
        <f>SUM(J134:J138)+SUM(J145:J151)</f>
        <v>51263749.799999997</v>
      </c>
      <c r="K152" s="75">
        <f>SUM(K134:K138)+SUM(K145:K151)</f>
        <v>53580566.809999987</v>
      </c>
      <c r="L152" s="76">
        <f t="shared" si="4"/>
        <v>-2316817.0099999905</v>
      </c>
      <c r="M152" s="77">
        <f t="shared" si="5"/>
        <v>-4.3239874975857705E-2</v>
      </c>
      <c r="N152" s="49" t="s">
        <v>15</v>
      </c>
      <c r="O152" s="49"/>
      <c r="P152" s="13"/>
    </row>
    <row r="153" spans="1:16" s="177" customFormat="1" ht="18.75" customHeight="1" x14ac:dyDescent="0.3">
      <c r="A153" s="78"/>
      <c r="B153" s="100"/>
      <c r="C153" s="80"/>
      <c r="D153" s="80"/>
      <c r="E153" s="80"/>
      <c r="F153" s="80"/>
      <c r="G153" s="178"/>
      <c r="H153" s="200"/>
      <c r="I153" s="201"/>
      <c r="J153" s="227"/>
      <c r="K153" s="83"/>
      <c r="L153" s="84"/>
      <c r="M153" s="85"/>
      <c r="N153" s="49" t="s">
        <v>15</v>
      </c>
      <c r="O153" s="49"/>
      <c r="P153" s="13"/>
    </row>
    <row r="154" spans="1:16" s="177" customFormat="1" ht="27" customHeight="1" x14ac:dyDescent="0.3">
      <c r="A154" s="87" t="s">
        <v>174</v>
      </c>
      <c r="B154" s="175" t="s">
        <v>175</v>
      </c>
      <c r="C154" s="89"/>
      <c r="D154" s="89"/>
      <c r="E154" s="89"/>
      <c r="F154" s="89"/>
      <c r="G154" s="89"/>
      <c r="H154" s="90"/>
      <c r="I154" s="91"/>
      <c r="J154" s="229"/>
      <c r="K154" s="92"/>
      <c r="L154" s="93"/>
      <c r="M154" s="94"/>
      <c r="N154" s="49" t="s">
        <v>15</v>
      </c>
      <c r="O154" s="49"/>
      <c r="P154" s="13"/>
    </row>
    <row r="155" spans="1:16" s="177" customFormat="1" ht="27" customHeight="1" x14ac:dyDescent="0.3">
      <c r="A155" s="87"/>
      <c r="B155" s="158"/>
      <c r="C155" s="158" t="s">
        <v>13</v>
      </c>
      <c r="D155" s="96" t="s">
        <v>176</v>
      </c>
      <c r="E155" s="96"/>
      <c r="F155" s="96"/>
      <c r="G155" s="96"/>
      <c r="H155" s="90"/>
      <c r="I155" s="91"/>
      <c r="J155" s="229">
        <v>18770.599999999999</v>
      </c>
      <c r="K155" s="92">
        <v>140390.26999999999</v>
      </c>
      <c r="L155" s="93">
        <f>J155-K155</f>
        <v>-121619.66999999998</v>
      </c>
      <c r="M155" s="94">
        <f>IF(K155=0,"-    ",L155/K155)</f>
        <v>-0.86629700192185677</v>
      </c>
      <c r="N155" s="49" t="s">
        <v>15</v>
      </c>
      <c r="O155" s="49"/>
      <c r="P155" s="13"/>
    </row>
    <row r="156" spans="1:16" s="177" customFormat="1" ht="27" customHeight="1" x14ac:dyDescent="0.3">
      <c r="A156" s="87"/>
      <c r="B156" s="158"/>
      <c r="C156" s="158" t="s">
        <v>16</v>
      </c>
      <c r="D156" s="96" t="s">
        <v>177</v>
      </c>
      <c r="E156" s="96"/>
      <c r="F156" s="96"/>
      <c r="G156" s="96"/>
      <c r="H156" s="90"/>
      <c r="I156" s="91"/>
      <c r="J156" s="229">
        <v>0</v>
      </c>
      <c r="K156" s="92">
        <v>0</v>
      </c>
      <c r="L156" s="93">
        <f>J156-K156</f>
        <v>0</v>
      </c>
      <c r="M156" s="94" t="str">
        <f>IF(K156=0,"-    ",L156/K156)</f>
        <v xml:space="preserve">-    </v>
      </c>
      <c r="N156" s="49" t="s">
        <v>15</v>
      </c>
      <c r="O156" s="49"/>
      <c r="P156" s="13"/>
    </row>
    <row r="157" spans="1:16" s="177" customFormat="1" ht="27" customHeight="1" x14ac:dyDescent="0.3">
      <c r="A157" s="120"/>
      <c r="B157" s="72" t="s">
        <v>178</v>
      </c>
      <c r="C157" s="72"/>
      <c r="D157" s="72"/>
      <c r="E157" s="72"/>
      <c r="F157" s="72"/>
      <c r="G157" s="72"/>
      <c r="H157" s="73"/>
      <c r="I157" s="74"/>
      <c r="J157" s="75">
        <f>SUM(J155:J156)</f>
        <v>18770.599999999999</v>
      </c>
      <c r="K157" s="75">
        <f>SUM(K155:K156)</f>
        <v>140390.26999999999</v>
      </c>
      <c r="L157" s="76">
        <f>J157-K157</f>
        <v>-121619.66999999998</v>
      </c>
      <c r="M157" s="77">
        <f>IF(K157=0,"-    ",L157/K157)</f>
        <v>-0.86629700192185677</v>
      </c>
      <c r="N157" s="49" t="s">
        <v>15</v>
      </c>
      <c r="O157" s="49"/>
      <c r="P157" s="13"/>
    </row>
    <row r="158" spans="1:16" s="177" customFormat="1" ht="27" customHeight="1" thickBot="1" x14ac:dyDescent="0.35">
      <c r="A158" s="78"/>
      <c r="B158" s="100"/>
      <c r="C158" s="80"/>
      <c r="D158" s="80"/>
      <c r="E158" s="80"/>
      <c r="F158" s="80"/>
      <c r="G158" s="80"/>
      <c r="H158" s="81"/>
      <c r="I158" s="82"/>
      <c r="J158" s="83"/>
      <c r="K158" s="83"/>
      <c r="L158" s="84"/>
      <c r="M158" s="85"/>
      <c r="N158" s="49" t="s">
        <v>15</v>
      </c>
      <c r="O158" s="49"/>
      <c r="P158" s="13"/>
    </row>
    <row r="159" spans="1:16" s="177" customFormat="1" ht="27" customHeight="1" thickTop="1" thickBot="1" x14ac:dyDescent="0.35">
      <c r="A159" s="121" t="s">
        <v>179</v>
      </c>
      <c r="B159" s="202"/>
      <c r="C159" s="123"/>
      <c r="D159" s="124"/>
      <c r="E159" s="124"/>
      <c r="F159" s="124"/>
      <c r="G159" s="123"/>
      <c r="H159" s="125"/>
      <c r="I159" s="126"/>
      <c r="J159" s="127">
        <f>J118+J126+J131+J152+J157</f>
        <v>163719151.5</v>
      </c>
      <c r="K159" s="127">
        <f>K118+K126+K131+K152+K157</f>
        <v>169020047.92999998</v>
      </c>
      <c r="L159" s="128">
        <f>J159-K159</f>
        <v>-5300896.4299999774</v>
      </c>
      <c r="M159" s="129">
        <f>IF(K159=0,"-    ",L159/K159)</f>
        <v>-3.1362530628291828E-2</v>
      </c>
      <c r="N159" s="49" t="s">
        <v>15</v>
      </c>
      <c r="O159" s="49"/>
      <c r="P159" s="13"/>
    </row>
    <row r="160" spans="1:16" s="177" customFormat="1" ht="27" customHeight="1" thickTop="1" x14ac:dyDescent="0.3">
      <c r="A160" s="78"/>
      <c r="B160" s="100"/>
      <c r="C160" s="80"/>
      <c r="D160" s="80"/>
      <c r="E160" s="80"/>
      <c r="F160" s="80"/>
      <c r="G160" s="80"/>
      <c r="H160" s="81"/>
      <c r="I160" s="82"/>
      <c r="J160" s="83"/>
      <c r="K160" s="83"/>
      <c r="L160" s="84"/>
      <c r="M160" s="85"/>
      <c r="N160" s="49" t="s">
        <v>15</v>
      </c>
      <c r="O160" s="49"/>
      <c r="P160" s="13"/>
    </row>
    <row r="161" spans="1:16" s="177" customFormat="1" ht="27" customHeight="1" x14ac:dyDescent="0.3">
      <c r="A161" s="87" t="s">
        <v>180</v>
      </c>
      <c r="B161" s="175" t="s">
        <v>116</v>
      </c>
      <c r="C161" s="89"/>
      <c r="D161" s="138"/>
      <c r="E161" s="138"/>
      <c r="F161" s="138"/>
      <c r="G161" s="99"/>
      <c r="H161" s="90"/>
      <c r="I161" s="91"/>
      <c r="J161" s="92"/>
      <c r="K161" s="92"/>
      <c r="L161" s="84"/>
      <c r="M161" s="85"/>
      <c r="N161" s="49" t="s">
        <v>15</v>
      </c>
      <c r="O161" s="49"/>
      <c r="P161" s="13"/>
    </row>
    <row r="162" spans="1:16" s="177" customFormat="1" ht="27" customHeight="1" x14ac:dyDescent="0.3">
      <c r="A162" s="78"/>
      <c r="B162" s="158"/>
      <c r="C162" s="158" t="s">
        <v>13</v>
      </c>
      <c r="D162" s="139" t="s">
        <v>117</v>
      </c>
      <c r="E162" s="138"/>
      <c r="F162" s="138"/>
      <c r="G162" s="99"/>
      <c r="H162" s="81"/>
      <c r="I162" s="82"/>
      <c r="J162" s="227">
        <v>0</v>
      </c>
      <c r="K162" s="83">
        <v>0</v>
      </c>
      <c r="L162" s="84">
        <f>J162-K162</f>
        <v>0</v>
      </c>
      <c r="M162" s="85" t="str">
        <f>IF(K162=0,"-    ",L162/K162)</f>
        <v xml:space="preserve">-    </v>
      </c>
      <c r="N162" s="49" t="s">
        <v>15</v>
      </c>
      <c r="O162" s="49"/>
      <c r="P162" s="13"/>
    </row>
    <row r="163" spans="1:16" s="177" customFormat="1" ht="27" customHeight="1" x14ac:dyDescent="0.3">
      <c r="A163" s="78"/>
      <c r="B163" s="158"/>
      <c r="C163" s="158" t="s">
        <v>16</v>
      </c>
      <c r="D163" s="139" t="s">
        <v>118</v>
      </c>
      <c r="E163" s="138"/>
      <c r="F163" s="138"/>
      <c r="G163" s="99"/>
      <c r="H163" s="81"/>
      <c r="I163" s="82"/>
      <c r="J163" s="227">
        <v>0</v>
      </c>
      <c r="K163" s="83">
        <v>0</v>
      </c>
      <c r="L163" s="84">
        <f>J163-K163</f>
        <v>0</v>
      </c>
      <c r="M163" s="85" t="str">
        <f>IF(K163=0,"-    ",L163/K163)</f>
        <v xml:space="preserve">-    </v>
      </c>
      <c r="N163" s="49" t="s">
        <v>15</v>
      </c>
      <c r="O163" s="49"/>
      <c r="P163" s="13"/>
    </row>
    <row r="164" spans="1:16" s="177" customFormat="1" ht="27" customHeight="1" x14ac:dyDescent="0.3">
      <c r="A164" s="78"/>
      <c r="B164" s="158"/>
      <c r="C164" s="158" t="s">
        <v>18</v>
      </c>
      <c r="D164" s="139" t="s">
        <v>119</v>
      </c>
      <c r="E164" s="138"/>
      <c r="F164" s="138"/>
      <c r="G164" s="99"/>
      <c r="H164" s="81"/>
      <c r="I164" s="82"/>
      <c r="J164" s="227">
        <v>0</v>
      </c>
      <c r="K164" s="83">
        <v>0</v>
      </c>
      <c r="L164" s="84">
        <f>J164-K164</f>
        <v>0</v>
      </c>
      <c r="M164" s="85" t="str">
        <f>IF(K164=0,"-    ",L164/K164)</f>
        <v xml:space="preserve">-    </v>
      </c>
      <c r="N164" s="49" t="s">
        <v>15</v>
      </c>
      <c r="O164" s="49"/>
      <c r="P164" s="13"/>
    </row>
    <row r="165" spans="1:16" s="177" customFormat="1" ht="27" customHeight="1" x14ac:dyDescent="0.3">
      <c r="A165" s="78"/>
      <c r="B165" s="158"/>
      <c r="C165" s="158" t="s">
        <v>20</v>
      </c>
      <c r="D165" s="139" t="s">
        <v>120</v>
      </c>
      <c r="E165" s="138"/>
      <c r="F165" s="138"/>
      <c r="G165" s="99"/>
      <c r="H165" s="81"/>
      <c r="I165" s="82"/>
      <c r="J165" s="227">
        <v>0</v>
      </c>
      <c r="K165" s="83">
        <v>0</v>
      </c>
      <c r="L165" s="84">
        <f>J165-K165</f>
        <v>0</v>
      </c>
      <c r="M165" s="85" t="str">
        <f>IF(K165=0,"-    ",L165/K165)</f>
        <v xml:space="preserve">-    </v>
      </c>
      <c r="N165" s="49" t="s">
        <v>15</v>
      </c>
      <c r="O165" s="49"/>
      <c r="P165" s="13"/>
    </row>
    <row r="166" spans="1:16" s="177" customFormat="1" ht="27" customHeight="1" thickBot="1" x14ac:dyDescent="0.35">
      <c r="A166" s="140"/>
      <c r="B166" s="142" t="s">
        <v>181</v>
      </c>
      <c r="C166" s="142"/>
      <c r="D166" s="142"/>
      <c r="E166" s="142"/>
      <c r="F166" s="142"/>
      <c r="G166" s="142"/>
      <c r="H166" s="143"/>
      <c r="I166" s="144"/>
      <c r="J166" s="145">
        <f>SUM(J162:J165)</f>
        <v>0</v>
      </c>
      <c r="K166" s="145">
        <v>0</v>
      </c>
      <c r="L166" s="146">
        <f>J166-K166</f>
        <v>0</v>
      </c>
      <c r="M166" s="147" t="str">
        <f>IF(K166=0,"-    ",L166/K166)</f>
        <v xml:space="preserve">-    </v>
      </c>
      <c r="N166" s="49" t="s">
        <v>15</v>
      </c>
      <c r="O166" s="49"/>
      <c r="P166" s="13"/>
    </row>
    <row r="167" spans="1:16" s="177" customFormat="1" x14ac:dyDescent="0.3">
      <c r="A167" s="203"/>
      <c r="B167" s="203"/>
      <c r="G167" s="13"/>
      <c r="H167" s="13"/>
      <c r="I167" s="13"/>
      <c r="J167" s="13"/>
      <c r="K167" s="13"/>
      <c r="L167" s="13"/>
      <c r="M167" s="13"/>
    </row>
    <row r="168" spans="1:16" s="177" customFormat="1" x14ac:dyDescent="0.3">
      <c r="A168" s="203"/>
      <c r="B168" s="203"/>
      <c r="G168" s="13"/>
      <c r="H168" s="204"/>
      <c r="I168" s="204"/>
      <c r="J168" s="205"/>
      <c r="K168" s="206"/>
      <c r="L168" s="13"/>
      <c r="M168" s="13"/>
    </row>
    <row r="169" spans="1:16" s="177" customFormat="1" x14ac:dyDescent="0.3">
      <c r="A169" s="203"/>
      <c r="B169" s="203"/>
      <c r="G169" s="13"/>
      <c r="H169" s="204"/>
      <c r="I169" s="204"/>
      <c r="J169" s="207"/>
      <c r="K169" s="208"/>
      <c r="L169" s="13"/>
      <c r="M169" s="13"/>
    </row>
    <row r="170" spans="1:16" s="177" customFormat="1" x14ac:dyDescent="0.3">
      <c r="A170" s="203"/>
      <c r="B170" s="203"/>
      <c r="G170" s="13"/>
      <c r="H170" s="13"/>
      <c r="I170" s="13"/>
      <c r="J170" s="13"/>
      <c r="K170" s="13"/>
      <c r="L170" s="13"/>
      <c r="M170" s="13"/>
    </row>
    <row r="171" spans="1:16" s="177" customFormat="1" x14ac:dyDescent="0.3">
      <c r="A171" s="203"/>
      <c r="B171" s="203"/>
      <c r="G171" s="13"/>
      <c r="H171" s="13"/>
      <c r="I171" s="13"/>
      <c r="J171" s="13"/>
      <c r="K171" s="13"/>
      <c r="L171" s="13"/>
      <c r="M171" s="13"/>
    </row>
    <row r="172" spans="1:16" s="177" customFormat="1" x14ac:dyDescent="0.3">
      <c r="A172" s="203"/>
      <c r="B172" s="203"/>
      <c r="G172" s="13"/>
      <c r="H172" s="13"/>
      <c r="I172" s="13"/>
      <c r="J172" s="13"/>
      <c r="K172" s="13"/>
      <c r="L172" s="13"/>
      <c r="M172" s="13"/>
    </row>
    <row r="173" spans="1:16" s="177" customFormat="1" x14ac:dyDescent="0.3">
      <c r="A173" s="203"/>
      <c r="G173" s="13"/>
      <c r="H173" s="13"/>
      <c r="I173" s="13"/>
      <c r="J173" s="13"/>
      <c r="K173" s="13"/>
      <c r="L173" s="13"/>
      <c r="M173" s="13"/>
    </row>
    <row r="174" spans="1:16" s="177" customFormat="1" x14ac:dyDescent="0.3">
      <c r="A174" s="203"/>
      <c r="G174" s="13"/>
      <c r="H174" s="13"/>
      <c r="I174" s="13"/>
      <c r="J174" s="13"/>
      <c r="K174" s="13"/>
      <c r="L174" s="13"/>
      <c r="M174" s="13"/>
    </row>
    <row r="175" spans="1:16" s="177" customFormat="1" x14ac:dyDescent="0.3">
      <c r="A175" s="203"/>
      <c r="G175" s="13"/>
      <c r="H175" s="13"/>
      <c r="I175" s="13"/>
      <c r="J175" s="13"/>
      <c r="K175" s="13"/>
      <c r="L175" s="13"/>
      <c r="M175" s="13"/>
    </row>
    <row r="176" spans="1:16" s="177" customFormat="1" x14ac:dyDescent="0.3">
      <c r="A176" s="203"/>
      <c r="G176" s="13"/>
      <c r="H176" s="13"/>
      <c r="I176" s="13"/>
      <c r="J176" s="13"/>
      <c r="K176" s="13"/>
      <c r="L176" s="13"/>
      <c r="M176" s="13"/>
    </row>
    <row r="177" spans="1:13" s="177" customFormat="1" x14ac:dyDescent="0.3">
      <c r="A177" s="203"/>
      <c r="G177" s="13"/>
      <c r="H177" s="13"/>
      <c r="I177" s="13"/>
      <c r="J177" s="13"/>
      <c r="K177" s="13"/>
      <c r="L177" s="13"/>
      <c r="M177" s="13"/>
    </row>
    <row r="178" spans="1:13" s="177" customFormat="1" x14ac:dyDescent="0.3">
      <c r="A178" s="203"/>
      <c r="G178" s="13"/>
      <c r="H178" s="13"/>
      <c r="I178" s="13"/>
      <c r="J178" s="13"/>
      <c r="K178" s="13"/>
      <c r="L178" s="13"/>
      <c r="M178" s="13"/>
    </row>
    <row r="179" spans="1:13" s="177" customFormat="1" x14ac:dyDescent="0.3">
      <c r="A179" s="203"/>
      <c r="G179" s="13"/>
      <c r="H179" s="13"/>
      <c r="I179" s="13"/>
      <c r="J179" s="13"/>
      <c r="K179" s="13"/>
      <c r="L179" s="13"/>
      <c r="M179" s="13"/>
    </row>
    <row r="180" spans="1:13" s="177" customFormat="1" x14ac:dyDescent="0.3">
      <c r="A180" s="203"/>
      <c r="G180" s="13"/>
      <c r="H180" s="13"/>
      <c r="I180" s="13"/>
      <c r="J180" s="13"/>
      <c r="K180" s="13"/>
      <c r="L180" s="13"/>
      <c r="M180" s="13"/>
    </row>
    <row r="181" spans="1:13" s="177" customFormat="1" x14ac:dyDescent="0.3">
      <c r="A181" s="203"/>
      <c r="G181" s="13"/>
      <c r="H181" s="13"/>
      <c r="I181" s="13"/>
      <c r="J181" s="13"/>
      <c r="K181" s="13"/>
      <c r="L181" s="13"/>
      <c r="M181" s="13"/>
    </row>
    <row r="182" spans="1:13" s="177" customFormat="1" x14ac:dyDescent="0.3">
      <c r="A182" s="203"/>
      <c r="G182" s="13"/>
      <c r="H182" s="13"/>
      <c r="I182" s="13"/>
      <c r="J182" s="13"/>
      <c r="K182" s="13"/>
      <c r="L182" s="13"/>
      <c r="M182" s="13"/>
    </row>
    <row r="183" spans="1:13" s="177" customFormat="1" x14ac:dyDescent="0.3">
      <c r="A183" s="203"/>
      <c r="G183" s="13"/>
      <c r="H183" s="13"/>
      <c r="I183" s="13"/>
      <c r="J183" s="13"/>
      <c r="K183" s="13"/>
      <c r="L183" s="13"/>
      <c r="M183" s="13"/>
    </row>
    <row r="184" spans="1:13" s="177" customFormat="1" x14ac:dyDescent="0.3">
      <c r="A184" s="203"/>
      <c r="G184" s="13"/>
      <c r="H184" s="13"/>
      <c r="I184" s="13"/>
      <c r="J184" s="13"/>
      <c r="K184" s="13"/>
      <c r="L184" s="13"/>
      <c r="M184" s="13"/>
    </row>
    <row r="185" spans="1:13" s="177" customFormat="1" x14ac:dyDescent="0.3">
      <c r="A185" s="203"/>
      <c r="G185" s="13"/>
      <c r="H185" s="13"/>
      <c r="I185" s="13"/>
      <c r="J185" s="13"/>
      <c r="K185" s="13"/>
      <c r="L185" s="13"/>
      <c r="M185" s="13"/>
    </row>
    <row r="186" spans="1:13" s="177" customFormat="1" x14ac:dyDescent="0.3">
      <c r="A186" s="203"/>
      <c r="G186" s="13"/>
      <c r="H186" s="13"/>
      <c r="I186" s="13"/>
      <c r="J186" s="13"/>
      <c r="K186" s="13"/>
      <c r="L186" s="13"/>
      <c r="M186" s="13"/>
    </row>
    <row r="187" spans="1:13" s="177" customFormat="1" x14ac:dyDescent="0.3">
      <c r="A187" s="203"/>
      <c r="G187" s="13"/>
      <c r="H187" s="13"/>
      <c r="I187" s="13"/>
      <c r="J187" s="13"/>
      <c r="K187" s="13"/>
      <c r="L187" s="13"/>
      <c r="M187" s="13"/>
    </row>
    <row r="188" spans="1:13" s="177" customFormat="1" x14ac:dyDescent="0.3">
      <c r="A188" s="203"/>
      <c r="G188" s="13"/>
      <c r="H188" s="13"/>
      <c r="I188" s="13"/>
      <c r="J188" s="13"/>
      <c r="K188" s="13"/>
      <c r="L188" s="13"/>
      <c r="M188" s="13"/>
    </row>
    <row r="189" spans="1:13" s="177" customFormat="1" x14ac:dyDescent="0.3">
      <c r="A189" s="203"/>
      <c r="G189" s="13"/>
      <c r="H189" s="13"/>
      <c r="I189" s="13"/>
      <c r="J189" s="13"/>
      <c r="K189" s="13"/>
      <c r="L189" s="13"/>
      <c r="M189" s="13"/>
    </row>
    <row r="190" spans="1:13" s="177" customFormat="1" x14ac:dyDescent="0.3">
      <c r="A190" s="203"/>
      <c r="G190" s="13"/>
      <c r="H190" s="13"/>
      <c r="I190" s="13"/>
      <c r="J190" s="13"/>
      <c r="K190" s="13"/>
      <c r="L190" s="13"/>
      <c r="M190" s="13"/>
    </row>
    <row r="191" spans="1:13" s="177" customFormat="1" x14ac:dyDescent="0.3">
      <c r="A191" s="203"/>
      <c r="G191" s="13"/>
      <c r="H191" s="13"/>
      <c r="I191" s="13"/>
      <c r="J191" s="13"/>
      <c r="K191" s="13"/>
      <c r="L191" s="13"/>
      <c r="M191" s="13"/>
    </row>
    <row r="192" spans="1:13" s="177" customFormat="1" x14ac:dyDescent="0.3">
      <c r="A192" s="203"/>
      <c r="G192" s="13"/>
      <c r="H192" s="13"/>
      <c r="I192" s="13"/>
      <c r="J192" s="13"/>
      <c r="K192" s="13"/>
      <c r="L192" s="13"/>
      <c r="M192" s="13"/>
    </row>
    <row r="193" spans="1:13" s="177" customFormat="1" x14ac:dyDescent="0.3">
      <c r="A193" s="203"/>
      <c r="G193" s="13"/>
      <c r="H193" s="13"/>
      <c r="I193" s="13"/>
      <c r="J193" s="13"/>
      <c r="K193" s="13"/>
      <c r="L193" s="13"/>
      <c r="M193" s="13"/>
    </row>
    <row r="194" spans="1:13" s="177" customFormat="1" x14ac:dyDescent="0.3">
      <c r="A194" s="203"/>
      <c r="G194" s="13"/>
      <c r="H194" s="13"/>
      <c r="I194" s="13"/>
      <c r="J194" s="13"/>
      <c r="K194" s="13"/>
      <c r="L194" s="13"/>
      <c r="M194" s="13"/>
    </row>
    <row r="195" spans="1:13" s="177" customFormat="1" x14ac:dyDescent="0.3">
      <c r="A195" s="203"/>
      <c r="G195" s="13"/>
      <c r="H195" s="13"/>
      <c r="I195" s="13"/>
      <c r="J195" s="13"/>
      <c r="K195" s="13"/>
      <c r="L195" s="13"/>
      <c r="M195" s="13"/>
    </row>
    <row r="196" spans="1:13" s="177" customFormat="1" x14ac:dyDescent="0.3">
      <c r="A196" s="203"/>
      <c r="G196" s="13"/>
      <c r="H196" s="13"/>
      <c r="I196" s="13"/>
      <c r="J196" s="13"/>
      <c r="K196" s="13"/>
      <c r="L196" s="13"/>
      <c r="M196" s="13"/>
    </row>
    <row r="197" spans="1:13" s="177" customFormat="1" x14ac:dyDescent="0.3">
      <c r="A197" s="203"/>
      <c r="G197" s="13"/>
      <c r="H197" s="13"/>
      <c r="I197" s="13"/>
      <c r="J197" s="13"/>
      <c r="K197" s="13"/>
      <c r="L197" s="13"/>
      <c r="M197" s="13"/>
    </row>
    <row r="198" spans="1:13" s="177" customFormat="1" x14ac:dyDescent="0.3">
      <c r="A198" s="203"/>
      <c r="G198" s="13"/>
      <c r="H198" s="13"/>
      <c r="I198" s="13"/>
      <c r="J198" s="13"/>
      <c r="K198" s="13"/>
      <c r="L198" s="13"/>
      <c r="M198" s="13"/>
    </row>
    <row r="199" spans="1:13" s="177" customFormat="1" x14ac:dyDescent="0.3">
      <c r="A199" s="203"/>
      <c r="G199" s="13"/>
      <c r="H199" s="13"/>
      <c r="I199" s="13"/>
      <c r="J199" s="13"/>
      <c r="K199" s="13"/>
      <c r="L199" s="13"/>
      <c r="M199" s="13"/>
    </row>
    <row r="200" spans="1:13" s="177" customFormat="1" x14ac:dyDescent="0.3">
      <c r="A200" s="203"/>
      <c r="G200" s="13"/>
      <c r="H200" s="13"/>
      <c r="I200" s="13"/>
      <c r="J200" s="13"/>
      <c r="K200" s="13"/>
      <c r="L200" s="13"/>
      <c r="M200" s="13"/>
    </row>
    <row r="201" spans="1:13" s="177" customFormat="1" x14ac:dyDescent="0.3">
      <c r="A201" s="203"/>
      <c r="G201" s="13"/>
      <c r="H201" s="13"/>
      <c r="I201" s="13"/>
      <c r="J201" s="13"/>
      <c r="K201" s="13"/>
      <c r="L201" s="13"/>
      <c r="M201" s="13"/>
    </row>
    <row r="202" spans="1:13" s="177" customFormat="1" x14ac:dyDescent="0.3">
      <c r="A202" s="203"/>
      <c r="G202" s="13"/>
      <c r="H202" s="13"/>
      <c r="I202" s="13"/>
      <c r="J202" s="13"/>
      <c r="K202" s="13"/>
      <c r="L202" s="13"/>
      <c r="M202" s="13"/>
    </row>
    <row r="203" spans="1:13" s="177" customFormat="1" x14ac:dyDescent="0.3">
      <c r="A203" s="203"/>
      <c r="G203" s="13"/>
      <c r="H203" s="13"/>
      <c r="I203" s="13"/>
      <c r="J203" s="13"/>
      <c r="K203" s="13"/>
      <c r="L203" s="13"/>
      <c r="M203" s="13"/>
    </row>
    <row r="204" spans="1:13" s="177" customFormat="1" x14ac:dyDescent="0.3">
      <c r="A204" s="203"/>
      <c r="G204" s="13"/>
      <c r="H204" s="13"/>
      <c r="I204" s="13"/>
      <c r="J204" s="13"/>
      <c r="K204" s="13"/>
      <c r="L204" s="13"/>
      <c r="M204" s="13"/>
    </row>
    <row r="205" spans="1:13" s="177" customFormat="1" x14ac:dyDescent="0.3">
      <c r="A205" s="203"/>
      <c r="G205" s="13"/>
      <c r="H205" s="13"/>
      <c r="I205" s="13"/>
      <c r="J205" s="13"/>
      <c r="K205" s="13"/>
      <c r="L205" s="13"/>
      <c r="M205" s="13"/>
    </row>
    <row r="206" spans="1:13" s="177" customFormat="1" x14ac:dyDescent="0.3">
      <c r="A206" s="203"/>
      <c r="G206" s="13"/>
      <c r="H206" s="13"/>
      <c r="I206" s="13"/>
      <c r="J206" s="13"/>
      <c r="K206" s="13"/>
      <c r="L206" s="13"/>
      <c r="M206" s="13"/>
    </row>
    <row r="207" spans="1:13" s="177" customFormat="1" x14ac:dyDescent="0.3">
      <c r="A207" s="203"/>
      <c r="G207" s="13"/>
      <c r="H207" s="13"/>
      <c r="I207" s="13"/>
      <c r="J207" s="13"/>
      <c r="K207" s="13"/>
      <c r="L207" s="13"/>
      <c r="M207" s="13"/>
    </row>
    <row r="208" spans="1:13" s="177" customFormat="1" x14ac:dyDescent="0.3">
      <c r="A208" s="203"/>
      <c r="G208" s="13"/>
      <c r="H208" s="13"/>
      <c r="I208" s="13"/>
      <c r="J208" s="13"/>
      <c r="K208" s="13"/>
      <c r="L208" s="13"/>
      <c r="M208" s="13"/>
    </row>
    <row r="209" spans="1:13" s="177" customFormat="1" x14ac:dyDescent="0.3">
      <c r="A209" s="203"/>
      <c r="G209" s="13"/>
      <c r="H209" s="13"/>
      <c r="I209" s="13"/>
      <c r="J209" s="13"/>
      <c r="K209" s="13"/>
      <c r="L209" s="13"/>
      <c r="M209" s="13"/>
    </row>
    <row r="210" spans="1:13" s="177" customFormat="1" x14ac:dyDescent="0.3">
      <c r="A210" s="203"/>
      <c r="G210" s="13"/>
      <c r="H210" s="13"/>
      <c r="I210" s="13"/>
      <c r="J210" s="13"/>
      <c r="K210" s="13"/>
      <c r="L210" s="13"/>
      <c r="M210" s="13"/>
    </row>
    <row r="211" spans="1:13" s="177" customFormat="1" x14ac:dyDescent="0.3">
      <c r="A211" s="203"/>
      <c r="G211" s="13"/>
      <c r="H211" s="13"/>
      <c r="I211" s="13"/>
      <c r="J211" s="13"/>
      <c r="K211" s="13"/>
      <c r="L211" s="13"/>
      <c r="M211" s="13"/>
    </row>
    <row r="212" spans="1:13" s="177" customFormat="1" x14ac:dyDescent="0.3">
      <c r="A212" s="203"/>
      <c r="G212" s="13"/>
      <c r="H212" s="13"/>
      <c r="I212" s="13"/>
      <c r="J212" s="13"/>
      <c r="K212" s="13"/>
      <c r="L212" s="13"/>
      <c r="M212" s="13"/>
    </row>
    <row r="213" spans="1:13" s="177" customFormat="1" x14ac:dyDescent="0.3">
      <c r="A213" s="203"/>
      <c r="G213" s="13"/>
      <c r="H213" s="13"/>
      <c r="I213" s="13"/>
      <c r="J213" s="13"/>
      <c r="K213" s="13"/>
      <c r="L213" s="13"/>
      <c r="M213" s="13"/>
    </row>
    <row r="214" spans="1:13" s="177" customFormat="1" x14ac:dyDescent="0.3">
      <c r="A214" s="203"/>
      <c r="G214" s="13"/>
      <c r="H214" s="13"/>
      <c r="I214" s="13"/>
      <c r="J214" s="13"/>
      <c r="K214" s="13"/>
      <c r="L214" s="13"/>
      <c r="M214" s="13"/>
    </row>
    <row r="215" spans="1:13" s="177" customFormat="1" x14ac:dyDescent="0.3">
      <c r="A215" s="203"/>
      <c r="G215" s="13"/>
      <c r="H215" s="13"/>
      <c r="I215" s="13"/>
      <c r="J215" s="13"/>
      <c r="K215" s="13"/>
      <c r="L215" s="13"/>
      <c r="M215" s="13"/>
    </row>
    <row r="216" spans="1:13" s="177" customFormat="1" x14ac:dyDescent="0.3">
      <c r="A216" s="203"/>
      <c r="G216" s="13"/>
      <c r="H216" s="13"/>
      <c r="I216" s="13"/>
      <c r="J216" s="13"/>
      <c r="K216" s="13"/>
      <c r="L216" s="13"/>
      <c r="M216" s="13"/>
    </row>
    <row r="217" spans="1:13" s="177" customFormat="1" x14ac:dyDescent="0.3">
      <c r="A217" s="203"/>
      <c r="G217" s="13"/>
      <c r="H217" s="13"/>
      <c r="I217" s="13"/>
      <c r="J217" s="13"/>
      <c r="K217" s="13"/>
      <c r="L217" s="13"/>
      <c r="M217" s="13"/>
    </row>
    <row r="218" spans="1:13" s="177" customFormat="1" x14ac:dyDescent="0.3">
      <c r="A218" s="203"/>
      <c r="G218" s="13"/>
      <c r="H218" s="13"/>
      <c r="I218" s="13"/>
      <c r="J218" s="13"/>
      <c r="K218" s="13"/>
      <c r="L218" s="13"/>
      <c r="M218" s="13"/>
    </row>
    <row r="219" spans="1:13" s="177" customFormat="1" x14ac:dyDescent="0.3">
      <c r="A219" s="203"/>
      <c r="G219" s="13"/>
      <c r="H219" s="13"/>
      <c r="I219" s="13"/>
      <c r="J219" s="13"/>
      <c r="K219" s="13"/>
      <c r="L219" s="13"/>
      <c r="M219" s="13"/>
    </row>
    <row r="220" spans="1:13" s="177" customFormat="1" x14ac:dyDescent="0.3">
      <c r="A220" s="203"/>
      <c r="G220" s="13"/>
      <c r="H220" s="13"/>
      <c r="I220" s="13"/>
      <c r="J220" s="13"/>
      <c r="K220" s="13"/>
      <c r="L220" s="13"/>
      <c r="M220" s="13"/>
    </row>
    <row r="221" spans="1:13" s="177" customFormat="1" x14ac:dyDescent="0.3">
      <c r="A221" s="203"/>
      <c r="G221" s="13"/>
      <c r="H221" s="13"/>
      <c r="I221" s="13"/>
      <c r="J221" s="13"/>
      <c r="K221" s="13"/>
      <c r="L221" s="13"/>
      <c r="M221" s="13"/>
    </row>
    <row r="222" spans="1:13" s="177" customFormat="1" x14ac:dyDescent="0.3">
      <c r="A222" s="203"/>
      <c r="G222" s="13"/>
      <c r="H222" s="13"/>
      <c r="I222" s="13"/>
      <c r="J222" s="13"/>
      <c r="K222" s="13"/>
      <c r="L222" s="13"/>
      <c r="M222" s="13"/>
    </row>
    <row r="223" spans="1:13" s="177" customFormat="1" x14ac:dyDescent="0.3">
      <c r="A223" s="203"/>
      <c r="G223" s="13"/>
      <c r="H223" s="13"/>
      <c r="I223" s="13"/>
      <c r="J223" s="13"/>
      <c r="K223" s="13"/>
      <c r="L223" s="13"/>
      <c r="M223" s="13"/>
    </row>
    <row r="224" spans="1:13" s="177" customFormat="1" x14ac:dyDescent="0.3">
      <c r="A224" s="203"/>
      <c r="G224" s="13"/>
      <c r="H224" s="13"/>
      <c r="I224" s="13"/>
      <c r="J224" s="13"/>
      <c r="K224" s="13"/>
      <c r="L224" s="13"/>
      <c r="M224" s="13"/>
    </row>
    <row r="225" spans="1:13" s="177" customFormat="1" x14ac:dyDescent="0.3">
      <c r="A225" s="203"/>
      <c r="G225" s="13"/>
      <c r="H225" s="13"/>
      <c r="I225" s="13"/>
      <c r="J225" s="13"/>
      <c r="K225" s="13"/>
      <c r="L225" s="13"/>
      <c r="M225" s="13"/>
    </row>
    <row r="226" spans="1:13" s="177" customFormat="1" x14ac:dyDescent="0.3">
      <c r="A226" s="203"/>
      <c r="G226" s="13"/>
      <c r="H226" s="13"/>
      <c r="I226" s="13"/>
      <c r="J226" s="13"/>
      <c r="K226" s="13"/>
      <c r="L226" s="13"/>
      <c r="M226" s="13"/>
    </row>
    <row r="227" spans="1:13" s="177" customFormat="1" x14ac:dyDescent="0.3">
      <c r="A227" s="203"/>
      <c r="G227" s="13"/>
      <c r="H227" s="13"/>
      <c r="I227" s="13"/>
      <c r="J227" s="13"/>
      <c r="K227" s="13"/>
      <c r="L227" s="13"/>
      <c r="M227" s="13"/>
    </row>
    <row r="228" spans="1:13" s="177" customFormat="1" x14ac:dyDescent="0.3">
      <c r="A228" s="203"/>
      <c r="G228" s="13"/>
      <c r="H228" s="13"/>
      <c r="I228" s="13"/>
      <c r="J228" s="13"/>
      <c r="K228" s="13"/>
      <c r="L228" s="13"/>
      <c r="M228" s="13"/>
    </row>
    <row r="229" spans="1:13" s="177" customFormat="1" x14ac:dyDescent="0.3">
      <c r="A229" s="203"/>
      <c r="G229" s="13"/>
      <c r="H229" s="13"/>
      <c r="I229" s="13"/>
      <c r="J229" s="13"/>
      <c r="K229" s="13"/>
      <c r="L229" s="13"/>
      <c r="M229" s="13"/>
    </row>
    <row r="230" spans="1:13" s="177" customFormat="1" x14ac:dyDescent="0.3">
      <c r="A230" s="203"/>
      <c r="G230" s="13"/>
      <c r="H230" s="13"/>
      <c r="I230" s="13"/>
      <c r="J230" s="13"/>
      <c r="K230" s="13"/>
      <c r="L230" s="13"/>
      <c r="M230" s="13"/>
    </row>
    <row r="231" spans="1:13" s="177" customFormat="1" x14ac:dyDescent="0.3">
      <c r="A231" s="203"/>
      <c r="G231" s="13"/>
      <c r="H231" s="13"/>
      <c r="I231" s="13"/>
      <c r="J231" s="13"/>
      <c r="K231" s="13"/>
      <c r="L231" s="13"/>
      <c r="M231" s="13"/>
    </row>
    <row r="232" spans="1:13" s="177" customFormat="1" x14ac:dyDescent="0.3">
      <c r="A232" s="203"/>
      <c r="G232" s="13"/>
      <c r="H232" s="13"/>
      <c r="I232" s="13"/>
      <c r="J232" s="13"/>
      <c r="K232" s="13"/>
      <c r="L232" s="13"/>
      <c r="M232" s="13"/>
    </row>
    <row r="233" spans="1:13" s="177" customFormat="1" x14ac:dyDescent="0.3">
      <c r="A233" s="203"/>
      <c r="G233" s="13"/>
      <c r="H233" s="13"/>
      <c r="I233" s="13"/>
      <c r="J233" s="13"/>
      <c r="K233" s="13"/>
      <c r="L233" s="13"/>
      <c r="M233" s="13"/>
    </row>
    <row r="234" spans="1:13" s="177" customFormat="1" x14ac:dyDescent="0.3">
      <c r="A234" s="203"/>
      <c r="G234" s="13"/>
      <c r="H234" s="13"/>
      <c r="I234" s="13"/>
      <c r="J234" s="13"/>
      <c r="K234" s="13"/>
      <c r="L234" s="13"/>
      <c r="M234" s="13"/>
    </row>
    <row r="235" spans="1:13" s="177" customFormat="1" x14ac:dyDescent="0.3">
      <c r="A235" s="203"/>
      <c r="G235" s="13"/>
      <c r="H235" s="13"/>
      <c r="I235" s="13"/>
      <c r="J235" s="13"/>
      <c r="K235" s="13"/>
      <c r="L235" s="13"/>
      <c r="M235" s="13"/>
    </row>
    <row r="236" spans="1:13" s="177" customFormat="1" x14ac:dyDescent="0.3">
      <c r="A236" s="203"/>
      <c r="G236" s="13"/>
      <c r="H236" s="13"/>
      <c r="I236" s="13"/>
      <c r="J236" s="13"/>
      <c r="K236" s="13"/>
      <c r="L236" s="13"/>
      <c r="M236" s="13"/>
    </row>
    <row r="237" spans="1:13" s="177" customFormat="1" x14ac:dyDescent="0.3">
      <c r="A237" s="203"/>
      <c r="G237" s="13"/>
      <c r="H237" s="13"/>
      <c r="I237" s="13"/>
      <c r="J237" s="13"/>
      <c r="K237" s="13"/>
      <c r="L237" s="13"/>
      <c r="M237" s="13"/>
    </row>
    <row r="238" spans="1:13" s="177" customFormat="1" x14ac:dyDescent="0.3">
      <c r="A238" s="203"/>
      <c r="G238" s="13"/>
      <c r="H238" s="13"/>
      <c r="I238" s="13"/>
      <c r="J238" s="13"/>
      <c r="K238" s="13"/>
      <c r="L238" s="13"/>
      <c r="M238" s="13"/>
    </row>
    <row r="239" spans="1:13" s="177" customFormat="1" x14ac:dyDescent="0.3">
      <c r="A239" s="203"/>
      <c r="G239" s="13"/>
      <c r="H239" s="13"/>
      <c r="I239" s="13"/>
      <c r="J239" s="13"/>
      <c r="K239" s="13"/>
      <c r="L239" s="13"/>
      <c r="M239" s="13"/>
    </row>
    <row r="240" spans="1:13" s="177" customFormat="1" x14ac:dyDescent="0.3">
      <c r="A240" s="203"/>
      <c r="G240" s="13"/>
      <c r="H240" s="13"/>
      <c r="I240" s="13"/>
      <c r="J240" s="13"/>
      <c r="K240" s="13"/>
      <c r="L240" s="13"/>
      <c r="M240" s="13"/>
    </row>
    <row r="241" spans="1:13" s="177" customFormat="1" x14ac:dyDescent="0.3">
      <c r="A241" s="203"/>
      <c r="G241" s="13"/>
      <c r="H241" s="13"/>
      <c r="I241" s="13"/>
      <c r="J241" s="13"/>
      <c r="K241" s="13"/>
      <c r="L241" s="13"/>
      <c r="M241" s="13"/>
    </row>
    <row r="242" spans="1:13" s="177" customFormat="1" x14ac:dyDescent="0.3">
      <c r="A242" s="203"/>
      <c r="G242" s="13"/>
      <c r="H242" s="13"/>
      <c r="I242" s="13"/>
      <c r="J242" s="13"/>
      <c r="K242" s="13"/>
      <c r="L242" s="13"/>
      <c r="M242" s="13"/>
    </row>
    <row r="243" spans="1:13" s="177" customFormat="1" x14ac:dyDescent="0.3">
      <c r="A243" s="203"/>
      <c r="G243" s="13"/>
      <c r="H243" s="13"/>
      <c r="I243" s="13"/>
      <c r="J243" s="13"/>
      <c r="K243" s="13"/>
      <c r="L243" s="13"/>
      <c r="M243" s="13"/>
    </row>
    <row r="244" spans="1:13" s="177" customFormat="1" x14ac:dyDescent="0.3">
      <c r="A244" s="203"/>
      <c r="G244" s="13"/>
      <c r="H244" s="13"/>
      <c r="I244" s="13"/>
      <c r="J244" s="13"/>
      <c r="K244" s="13"/>
      <c r="L244" s="13"/>
      <c r="M244" s="13"/>
    </row>
    <row r="245" spans="1:13" s="177" customFormat="1" x14ac:dyDescent="0.3">
      <c r="A245" s="203"/>
      <c r="G245" s="13"/>
      <c r="H245" s="13"/>
      <c r="I245" s="13"/>
      <c r="J245" s="13"/>
      <c r="K245" s="13"/>
      <c r="L245" s="13"/>
      <c r="M245" s="13"/>
    </row>
    <row r="246" spans="1:13" s="177" customFormat="1" x14ac:dyDescent="0.3">
      <c r="A246" s="203"/>
      <c r="G246" s="13"/>
      <c r="H246" s="13"/>
      <c r="I246" s="13"/>
      <c r="J246" s="13"/>
      <c r="K246" s="13"/>
      <c r="L246" s="13"/>
      <c r="M246" s="13"/>
    </row>
    <row r="247" spans="1:13" s="177" customFormat="1" x14ac:dyDescent="0.3">
      <c r="A247" s="203"/>
      <c r="G247" s="13"/>
      <c r="H247" s="13"/>
      <c r="I247" s="13"/>
      <c r="J247" s="13"/>
      <c r="K247" s="13"/>
      <c r="L247" s="13"/>
      <c r="M247" s="13"/>
    </row>
    <row r="248" spans="1:13" s="177" customFormat="1" x14ac:dyDescent="0.3">
      <c r="A248" s="203"/>
      <c r="G248" s="13"/>
      <c r="H248" s="13"/>
      <c r="I248" s="13"/>
      <c r="J248" s="13"/>
      <c r="K248" s="13"/>
      <c r="L248" s="13"/>
      <c r="M248" s="13"/>
    </row>
    <row r="249" spans="1:13" s="177" customFormat="1" x14ac:dyDescent="0.3">
      <c r="A249" s="203"/>
      <c r="G249" s="13"/>
      <c r="H249" s="13"/>
      <c r="I249" s="13"/>
      <c r="J249" s="13"/>
      <c r="K249" s="13"/>
      <c r="L249" s="13"/>
      <c r="M249" s="13"/>
    </row>
    <row r="250" spans="1:13" s="177" customFormat="1" x14ac:dyDescent="0.3">
      <c r="A250" s="203"/>
      <c r="G250" s="13"/>
      <c r="H250" s="13"/>
      <c r="I250" s="13"/>
      <c r="J250" s="13"/>
      <c r="K250" s="13"/>
      <c r="L250" s="13"/>
      <c r="M250" s="13"/>
    </row>
    <row r="251" spans="1:13" s="177" customFormat="1" x14ac:dyDescent="0.3">
      <c r="A251" s="203"/>
      <c r="G251" s="13"/>
      <c r="H251" s="13"/>
      <c r="I251" s="13"/>
      <c r="J251" s="13"/>
      <c r="K251" s="13"/>
      <c r="L251" s="13"/>
      <c r="M251" s="13"/>
    </row>
    <row r="252" spans="1:13" s="177" customFormat="1" x14ac:dyDescent="0.3">
      <c r="A252" s="203"/>
      <c r="G252" s="13"/>
      <c r="H252" s="13"/>
      <c r="I252" s="13"/>
      <c r="J252" s="13"/>
      <c r="K252" s="13"/>
      <c r="L252" s="13"/>
      <c r="M252" s="13"/>
    </row>
    <row r="253" spans="1:13" s="177" customFormat="1" x14ac:dyDescent="0.3">
      <c r="A253" s="203"/>
      <c r="G253" s="13"/>
      <c r="H253" s="13"/>
      <c r="I253" s="13"/>
      <c r="J253" s="13"/>
      <c r="K253" s="13"/>
      <c r="L253" s="13"/>
      <c r="M253" s="13"/>
    </row>
    <row r="254" spans="1:13" s="177" customFormat="1" x14ac:dyDescent="0.3">
      <c r="A254" s="203"/>
      <c r="G254" s="13"/>
      <c r="H254" s="13"/>
      <c r="I254" s="13"/>
      <c r="J254" s="13"/>
      <c r="K254" s="13"/>
      <c r="L254" s="13"/>
      <c r="M254" s="13"/>
    </row>
    <row r="255" spans="1:13" s="177" customFormat="1" x14ac:dyDescent="0.3">
      <c r="A255" s="203"/>
      <c r="G255" s="13"/>
      <c r="H255" s="13"/>
      <c r="I255" s="13"/>
      <c r="J255" s="13"/>
      <c r="K255" s="13"/>
      <c r="L255" s="13"/>
      <c r="M255" s="13"/>
    </row>
    <row r="256" spans="1:13" s="177" customFormat="1" x14ac:dyDescent="0.3">
      <c r="A256" s="203"/>
      <c r="G256" s="13"/>
      <c r="H256" s="13"/>
      <c r="I256" s="13"/>
      <c r="J256" s="13"/>
      <c r="K256" s="13"/>
      <c r="L256" s="13"/>
      <c r="M256" s="13"/>
    </row>
    <row r="257" spans="1:13" s="177" customFormat="1" x14ac:dyDescent="0.3">
      <c r="A257" s="203"/>
      <c r="G257" s="13"/>
      <c r="H257" s="13"/>
      <c r="I257" s="13"/>
      <c r="J257" s="13"/>
      <c r="K257" s="13"/>
      <c r="L257" s="13"/>
      <c r="M257" s="13"/>
    </row>
    <row r="258" spans="1:13" s="177" customFormat="1" x14ac:dyDescent="0.3">
      <c r="A258" s="203"/>
      <c r="G258" s="13"/>
      <c r="H258" s="13"/>
      <c r="I258" s="13"/>
      <c r="J258" s="13"/>
      <c r="K258" s="13"/>
      <c r="L258" s="13"/>
      <c r="M258" s="13"/>
    </row>
    <row r="259" spans="1:13" s="177" customFormat="1" x14ac:dyDescent="0.3">
      <c r="A259" s="203"/>
      <c r="G259" s="13"/>
      <c r="H259" s="13"/>
      <c r="I259" s="13"/>
      <c r="J259" s="13"/>
      <c r="K259" s="13"/>
      <c r="L259" s="13"/>
      <c r="M259" s="13"/>
    </row>
    <row r="260" spans="1:13" s="177" customFormat="1" x14ac:dyDescent="0.3">
      <c r="A260" s="203"/>
      <c r="G260" s="13"/>
      <c r="H260" s="13"/>
      <c r="I260" s="13"/>
      <c r="J260" s="13"/>
      <c r="K260" s="13"/>
      <c r="L260" s="13"/>
      <c r="M260" s="13"/>
    </row>
    <row r="261" spans="1:13" s="177" customFormat="1" x14ac:dyDescent="0.3">
      <c r="A261" s="203"/>
      <c r="G261" s="13"/>
      <c r="H261" s="13"/>
      <c r="I261" s="13"/>
      <c r="J261" s="13"/>
      <c r="K261" s="13"/>
      <c r="L261" s="13"/>
      <c r="M261" s="13"/>
    </row>
    <row r="262" spans="1:13" s="177" customFormat="1" x14ac:dyDescent="0.3">
      <c r="A262" s="203"/>
      <c r="G262" s="13"/>
      <c r="H262" s="13"/>
      <c r="I262" s="13"/>
      <c r="J262" s="13"/>
      <c r="K262" s="13"/>
      <c r="L262" s="13"/>
      <c r="M262" s="13"/>
    </row>
    <row r="263" spans="1:13" s="177" customFormat="1" x14ac:dyDescent="0.3">
      <c r="A263" s="203"/>
      <c r="G263" s="13"/>
      <c r="H263" s="13"/>
      <c r="I263" s="13"/>
      <c r="J263" s="13"/>
      <c r="K263" s="13"/>
      <c r="L263" s="13"/>
      <c r="M263" s="13"/>
    </row>
    <row r="264" spans="1:13" s="177" customFormat="1" x14ac:dyDescent="0.3">
      <c r="A264" s="203"/>
      <c r="G264" s="13"/>
      <c r="H264" s="13"/>
      <c r="I264" s="13"/>
      <c r="J264" s="13"/>
      <c r="K264" s="13"/>
      <c r="L264" s="13"/>
      <c r="M264" s="13"/>
    </row>
    <row r="265" spans="1:13" s="177" customFormat="1" x14ac:dyDescent="0.3">
      <c r="A265" s="203"/>
      <c r="G265" s="13"/>
      <c r="H265" s="13"/>
      <c r="I265" s="13"/>
      <c r="J265" s="13"/>
      <c r="K265" s="13"/>
      <c r="L265" s="13"/>
      <c r="M265" s="13"/>
    </row>
  </sheetData>
  <mergeCells count="12">
    <mergeCell ref="D145:G145"/>
    <mergeCell ref="L1:M2"/>
    <mergeCell ref="J4:J5"/>
    <mergeCell ref="K4:K5"/>
    <mergeCell ref="L4:M4"/>
    <mergeCell ref="C28:G28"/>
    <mergeCell ref="G34:I34"/>
    <mergeCell ref="C46:G46"/>
    <mergeCell ref="E75:G75"/>
    <mergeCell ref="B133:G133"/>
    <mergeCell ref="E140:G140"/>
    <mergeCell ref="E141:G141"/>
  </mergeCells>
  <printOptions horizontalCentered="1"/>
  <pageMargins left="0.59055118110236227" right="0.59055118110236227" top="0.33" bottom="0.37" header="0.19685039370078741" footer="0.19685039370078741"/>
  <pageSetup paperSize="9" scale="48" fitToHeight="0" orientation="portrait" r:id="rId1"/>
  <headerFooter alignWithMargins="0">
    <oddHeader>&amp;R&amp;"-,Grassetto"&amp;12Allegato 1</oddHeader>
    <oddFooter>&amp;C&amp;"Garamond,Corsivo"&amp;P / &amp;N</oddFooter>
  </headerFooter>
  <rowBreaks count="2" manualBreakCount="2">
    <brk id="57" max="12" man="1"/>
    <brk id="10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Stato Patrimoniale</vt:lpstr>
      <vt:lpstr>'Stato Patrimoniale'!Area_stampa</vt:lpstr>
      <vt:lpstr>'Stato Patrimoniale'!Titoli_stampa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dcterms:created xsi:type="dcterms:W3CDTF">2019-07-05T08:20:33Z</dcterms:created>
  <dcterms:modified xsi:type="dcterms:W3CDTF">2019-07-05T09:10:25Z</dcterms:modified>
</cp:coreProperties>
</file>